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447" documentId="120_S{2AC9BD13-BADA-5192-A53E-5A8FF88502F6}" xr6:coauthVersionLast="47" xr6:coauthVersionMax="47" xr10:uidLastSave="{2FBF3DA9-B08B-4784-86C0-99FABDD006A8}"/>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5" i="2" l="1"/>
  <c r="B5" i="2"/>
  <c r="G5" i="2"/>
  <c r="I5" i="2"/>
  <c r="L5" i="2"/>
  <c r="I9" i="2"/>
  <c r="G3" i="9"/>
  <c r="D2" i="3"/>
  <c r="D3" i="3"/>
  <c r="L3" i="4"/>
  <c r="L4" i="4"/>
  <c r="L5" i="4"/>
  <c r="L6" i="4"/>
  <c r="L7" i="4"/>
  <c r="L8" i="4"/>
  <c r="L9" i="4"/>
  <c r="L10" i="4"/>
  <c r="L11" i="4"/>
  <c r="L12" i="4"/>
  <c r="L13" i="4"/>
  <c r="L14" i="4"/>
  <c r="L15" i="4"/>
  <c r="L16" i="4"/>
  <c r="L17" i="4"/>
  <c r="I3" i="4"/>
  <c r="J3" i="4"/>
  <c r="I4" i="4"/>
  <c r="J4" i="4"/>
  <c r="G6" i="5"/>
  <c r="G7" i="5"/>
  <c r="G8" i="5"/>
  <c r="G9" i="5"/>
  <c r="G10" i="5"/>
  <c r="G11" i="5"/>
  <c r="G12" i="5"/>
  <c r="G13" i="5"/>
  <c r="G14" i="5"/>
  <c r="G15" i="5"/>
  <c r="G16" i="5"/>
  <c r="G17" i="5"/>
  <c r="G18" i="5"/>
  <c r="G19" i="5"/>
  <c r="G20" i="5"/>
  <c r="G21" i="5"/>
  <c r="G22" i="5"/>
  <c r="G23" i="5"/>
  <c r="G24" i="5"/>
  <c r="B6" i="5"/>
  <c r="B7" i="5"/>
  <c r="B8" i="5"/>
  <c r="B9" i="5"/>
  <c r="B10" i="5"/>
  <c r="B11" i="5"/>
  <c r="B12" i="5"/>
  <c r="B13" i="5"/>
  <c r="B14" i="5"/>
  <c r="B15" i="5"/>
  <c r="B16" i="5"/>
  <c r="B17" i="5"/>
  <c r="B18" i="5"/>
  <c r="B19" i="5"/>
  <c r="B20" i="5"/>
  <c r="B21" i="5"/>
  <c r="B22" i="5"/>
  <c r="B23" i="5"/>
  <c r="B24" i="5"/>
  <c r="I6" i="5"/>
  <c r="I7" i="5"/>
  <c r="I8" i="5"/>
  <c r="I9" i="5"/>
  <c r="I10" i="5"/>
  <c r="I11" i="5"/>
  <c r="I12" i="5"/>
  <c r="I13" i="5"/>
  <c r="I14" i="5"/>
  <c r="I15" i="5"/>
  <c r="I16" i="5"/>
  <c r="I17" i="5"/>
  <c r="I18" i="5"/>
  <c r="I19" i="5"/>
  <c r="I20" i="5"/>
  <c r="I21" i="5"/>
  <c r="I22" i="5"/>
  <c r="I23" i="5"/>
  <c r="I24" i="5"/>
  <c r="J6" i="5"/>
  <c r="J7" i="5"/>
  <c r="J8" i="5"/>
  <c r="J9" i="5"/>
  <c r="J10" i="5"/>
  <c r="J11" i="5"/>
  <c r="J12" i="5"/>
  <c r="J13" i="5"/>
  <c r="J14" i="5"/>
  <c r="J15" i="5"/>
  <c r="J16" i="5"/>
  <c r="J17" i="5"/>
  <c r="J18" i="5"/>
  <c r="J19" i="5"/>
  <c r="J20" i="5"/>
  <c r="J21" i="5"/>
  <c r="J22" i="5"/>
  <c r="J23" i="5"/>
  <c r="J24" i="5"/>
  <c r="L6" i="5"/>
  <c r="L7" i="5"/>
  <c r="L8" i="5"/>
  <c r="L9" i="5"/>
  <c r="L10" i="5"/>
  <c r="L11" i="5"/>
  <c r="L12" i="5"/>
  <c r="L13" i="5"/>
  <c r="L14" i="5"/>
  <c r="L15" i="5"/>
  <c r="L16" i="5"/>
  <c r="L17" i="5"/>
  <c r="L18" i="5"/>
  <c r="L19" i="5"/>
  <c r="L20" i="5"/>
  <c r="L21" i="5"/>
  <c r="L22" i="5"/>
  <c r="L23" i="5"/>
  <c r="L24"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6" i="3"/>
  <c r="D7" i="3"/>
  <c r="D8" i="3"/>
  <c r="D10" i="3"/>
  <c r="D11" i="3"/>
  <c r="D12" i="3"/>
  <c r="D13" i="3"/>
  <c r="D14" i="3"/>
  <c r="D15" i="3"/>
  <c r="D16"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G2" i="1"/>
  <c r="G5" i="5"/>
  <c r="B3" i="4"/>
  <c r="G3" i="4"/>
  <c r="B4" i="4"/>
  <c r="G4" i="4"/>
  <c r="B5" i="4"/>
  <c r="G5" i="4"/>
  <c r="I5" i="4"/>
  <c r="J5" i="4"/>
  <c r="B6" i="4"/>
  <c r="G6" i="4"/>
  <c r="I6" i="4"/>
  <c r="J6" i="4"/>
  <c r="B7" i="4"/>
  <c r="G7" i="4"/>
  <c r="I7" i="4"/>
  <c r="J7" i="4"/>
  <c r="B8" i="4"/>
  <c r="G8" i="4"/>
  <c r="I8" i="4"/>
  <c r="J8" i="4"/>
  <c r="B9" i="4"/>
  <c r="G9" i="4"/>
  <c r="I9" i="4"/>
  <c r="J9" i="4"/>
  <c r="B10" i="4"/>
  <c r="G10" i="4"/>
  <c r="I10" i="4"/>
  <c r="J10" i="4"/>
  <c r="B11" i="4"/>
  <c r="G11" i="4"/>
  <c r="I11" i="4"/>
  <c r="J11" i="4"/>
  <c r="B12" i="4"/>
  <c r="G12" i="4"/>
  <c r="I12" i="4"/>
  <c r="J12" i="4"/>
  <c r="B13" i="4"/>
  <c r="G13" i="4"/>
  <c r="I13" i="4"/>
  <c r="J13" i="4"/>
  <c r="B14" i="4"/>
  <c r="G14" i="4"/>
  <c r="I14" i="4"/>
  <c r="J14" i="4"/>
  <c r="B15" i="4"/>
  <c r="G15" i="4"/>
  <c r="I15" i="4"/>
  <c r="J15" i="4"/>
  <c r="B16" i="4"/>
  <c r="G16" i="4"/>
  <c r="I16" i="4"/>
  <c r="J16" i="4"/>
  <c r="B17" i="4"/>
  <c r="G17" i="4"/>
  <c r="I17" i="4"/>
  <c r="J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G2" i="4"/>
  <c r="B4" i="2"/>
  <c r="G4" i="2"/>
  <c r="I4" i="2"/>
  <c r="J4" i="2"/>
  <c r="L4" i="2"/>
  <c r="B6" i="2"/>
  <c r="G6" i="2"/>
  <c r="I6" i="2"/>
  <c r="J6" i="2"/>
  <c r="L6" i="2"/>
  <c r="B7" i="2"/>
  <c r="G7" i="2"/>
  <c r="I7" i="2"/>
  <c r="J7" i="2"/>
  <c r="L7" i="2"/>
  <c r="B8" i="2"/>
  <c r="G8" i="2"/>
  <c r="I8" i="2"/>
  <c r="J8" i="2"/>
  <c r="L8" i="2"/>
  <c r="B9" i="2"/>
  <c r="G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alcChain>
</file>

<file path=xl/sharedStrings.xml><?xml version="1.0" encoding="utf-8"?>
<sst xmlns="http://schemas.openxmlformats.org/spreadsheetml/2006/main" count="180291" uniqueCount="39126">
  <si>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</si>
  <si>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</si>
  <si>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</si>
  <si>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</si>
  <si>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</si>
  <si>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</si>
  <si>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</si>
  <si>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</si>
  <si>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</si>
  <si>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</si>
  <si>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</si>
  <si>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</si>
  <si>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</si>
  <si>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</si>
  <si>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</si>
  <si>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</si>
  <si>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</si>
  <si>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</si>
  <si>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</si>
  <si>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</si>
  <si>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</si>
  <si>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</si>
  <si>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</si>
  <si>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</si>
  <si>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</si>
  <si>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</si>
  <si>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</si>
  <si>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</si>
  <si>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</si>
  <si>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</si>
  <si>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</si>
  <si>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</si>
  <si>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</si>
  <si>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</si>
  <si>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</si>
  <si>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</si>
  <si>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</si>
  <si>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</si>
  <si>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</si>
  <si>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</si>
  <si>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</si>
  <si>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</si>
  <si>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</si>
  <si>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</si>
  <si>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</si>
  <si>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</si>
  <si>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</si>
  <si>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</si>
  <si>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</si>
  <si>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</si>
  <si>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</si>
  <si>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</si>
  <si>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</si>
  <si>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</si>
  <si>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</si>
  <si>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</si>
  <si>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</si>
  <si>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</si>
  <si>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</si>
  <si>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</si>
  <si>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</si>
  <si>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</si>
  <si>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</si>
  <si>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</si>
  <si>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</si>
  <si>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</si>
  <si>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</si>
  <si>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</si>
  <si>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</si>
  <si>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</si>
  <si>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</si>
  <si>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</si>
  <si>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</si>
  <si>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</si>
  <si>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</si>
  <si>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</si>
  <si>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</si>
  <si>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</si>
  <si>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</si>
  <si>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</si>
  <si>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</si>
  <si>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</si>
  <si>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</si>
  <si>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</si>
  <si>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</si>
  <si>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</si>
  <si>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</si>
  <si>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</si>
  <si>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</si>
  <si>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</si>
  <si>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</si>
  <si>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</si>
  <si>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</si>
  <si>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</si>
  <si>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</si>
  <si>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</si>
  <si>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</si>
  <si>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</si>
  <si>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</si>
  <si>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</si>
  <si>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</si>
  <si>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</si>
  <si>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</si>
  <si>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</si>
  <si>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</si>
  <si>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</si>
  <si>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</si>
  <si>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</si>
  <si>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</si>
  <si>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</si>
  <si>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</si>
  <si>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</si>
  <si>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</si>
  <si>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</si>
  <si>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</si>
  <si>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</si>
  <si>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</si>
  <si>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</si>
  <si>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</si>
  <si>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</si>
  <si>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</si>
  <si>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</si>
  <si>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</si>
  <si>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</si>
  <si>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</si>
  <si>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</si>
  <si>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</si>
  <si>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</si>
  <si>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</si>
  <si>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</si>
  <si>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</si>
  <si>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</si>
  <si>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</si>
  <si>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</si>
  <si>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</si>
  <si>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</si>
  <si>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</si>
  <si>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</si>
  <si>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</si>
  <si>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</si>
  <si>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</si>
  <si>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</si>
  <si>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</si>
  <si>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</si>
  <si>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</si>
  <si>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</si>
  <si>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</si>
  <si>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</si>
  <si>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</si>
  <si>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</si>
  <si>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</si>
  <si>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</si>
  <si>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</si>
  <si>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</si>
  <si>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</si>
  <si>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</si>
  <si>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</si>
  <si>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</si>
  <si>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</si>
  <si>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</si>
  <si>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</si>
  <si>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</si>
  <si>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</si>
  <si>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</si>
  <si>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</si>
  <si>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</si>
  <si>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</si>
  <si>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</si>
  <si>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</si>
  <si>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</si>
  <si>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</si>
  <si>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</si>
  <si>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</si>
  <si>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</si>
  <si>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</si>
  <si>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</si>
  <si>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</si>
  <si>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</si>
  <si>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</si>
  <si>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</si>
  <si>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</si>
  <si>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</si>
  <si>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</si>
  <si>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</si>
  <si>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</si>
  <si>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</si>
  <si>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</si>
  <si>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</si>
  <si>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</si>
  <si>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</si>
  <si>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</si>
  <si>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</si>
  <si>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</si>
  <si>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</si>
  <si>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</si>
  <si>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</si>
  <si>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</si>
  <si>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</si>
  <si>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</si>
  <si>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</si>
  <si>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</si>
  <si>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</si>
  <si>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</si>
  <si>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</si>
  <si>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</si>
  <si>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</si>
  <si>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</si>
  <si>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</si>
  <si>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</si>
  <si>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</si>
  <si>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</si>
  <si>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</si>
  <si>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</si>
  <si>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</si>
  <si>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</si>
  <si>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</si>
  <si>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</si>
  <si>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</si>
  <si>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</si>
  <si>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</si>
  <si>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</si>
  <si>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</si>
  <si>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</si>
  <si>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</si>
  <si>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</si>
  <si>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</si>
  <si>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</si>
  <si>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</si>
  <si>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</si>
  <si>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</si>
  <si>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</si>
  <si>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</si>
  <si>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</si>
  <si>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</si>
  <si>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</si>
  <si>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</si>
  <si>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</si>
  <si>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</si>
  <si>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</si>
  <si>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</si>
  <si>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</si>
  <si>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</si>
  <si>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</si>
  <si>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</si>
  <si>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</si>
  <si>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</si>
  <si>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</si>
  <si>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</si>
  <si>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</si>
  <si>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</si>
  <si>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</si>
  <si>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</si>
  <si>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</si>
  <si>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</si>
  <si>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</si>
  <si>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</si>
  <si>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</si>
  <si>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</si>
  <si>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</si>
  <si>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</si>
  <si>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</si>
  <si>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</si>
  <si>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</si>
  <si>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</si>
  <si>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</si>
  <si>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</si>
  <si>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</si>
  <si>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</si>
  <si>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</si>
  <si>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</si>
  <si>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</si>
  <si>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</si>
  <si>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</si>
  <si>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</si>
  <si>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</si>
  <si>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</si>
  <si>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</si>
  <si>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</si>
  <si>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</si>
  <si>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</si>
  <si>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</si>
  <si>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</si>
  <si>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</si>
  <si>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</si>
  <si>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</si>
  <si>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</si>
  <si>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</si>
  <si>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</si>
  <si>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</si>
  <si>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</si>
  <si>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</si>
  <si>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</si>
  <si>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</si>
  <si>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</si>
  <si>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</si>
  <si>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</si>
  <si>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</si>
  <si>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</si>
  <si>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</si>
  <si>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</si>
  <si>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</si>
  <si>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</si>
  <si>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</si>
  <si>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</si>
  <si>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</si>
  <si>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</si>
  <si>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</si>
  <si>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</si>
  <si>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</si>
  <si>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</si>
  <si>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</si>
  <si>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</si>
  <si>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</si>
  <si>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</si>
  <si>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</si>
  <si>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</si>
  <si>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</si>
  <si>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</si>
  <si>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</si>
  <si>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</si>
  <si>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</si>
  <si>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</si>
  <si>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</si>
  <si>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</si>
  <si>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</si>
  <si>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</si>
  <si>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</si>
  <si>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</si>
  <si>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</si>
  <si>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</si>
  <si>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</si>
  <si>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</si>
  <si>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</si>
  <si>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</si>
  <si>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</si>
  <si>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</si>
  <si>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</si>
  <si>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</si>
  <si>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</si>
  <si>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</si>
  <si>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</si>
  <si>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</si>
  <si>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</si>
  <si>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</si>
  <si>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</si>
  <si>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</si>
  <si>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</si>
  <si>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</si>
  <si>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</si>
  <si>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</si>
  <si>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</si>
  <si>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</si>
  <si>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</si>
  <si>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</si>
  <si>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</si>
  <si>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</si>
  <si>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</si>
  <si>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</si>
  <si>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</si>
  <si>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</si>
  <si>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</si>
  <si>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</si>
  <si>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</si>
  <si>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</si>
  <si>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</si>
  <si>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</si>
  <si>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</si>
  <si>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</si>
  <si>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</si>
  <si>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</si>
  <si>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</si>
  <si>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</si>
  <si>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</si>
  <si>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</si>
  <si>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</si>
  <si>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</si>
  <si>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</si>
  <si>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</si>
  <si>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</si>
  <si>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</si>
  <si>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</si>
  <si>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</si>
  <si>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</si>
  <si>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</si>
  <si>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</si>
  <si>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</si>
  <si>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</si>
  <si>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</si>
  <si>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</si>
  <si>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</si>
  <si>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</si>
  <si>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</si>
  <si>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</si>
  <si>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</si>
  <si>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</si>
  <si>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</si>
  <si>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</si>
  <si>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</si>
  <si>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</si>
  <si>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</si>
  <si>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</si>
  <si>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</si>
  <si>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</si>
  <si>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</si>
  <si>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</si>
  <si>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</si>
  <si>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</si>
  <si>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</si>
  <si>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</si>
  <si>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</si>
  <si>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</si>
  <si>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</si>
  <si>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</si>
  <si>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</si>
  <si>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</si>
  <si>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</si>
  <si>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</si>
  <si>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</si>
  <si>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</si>
  <si>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</si>
  <si>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</si>
  <si>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</si>
  <si>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</si>
  <si>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</si>
  <si>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</si>
  <si>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</si>
  <si>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</si>
  <si>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</si>
  <si>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</si>
  <si>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</si>
  <si>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</si>
  <si>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</si>
  <si>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</si>
  <si>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</si>
  <si>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</si>
  <si>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</si>
  <si>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</si>
  <si>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</si>
  <si>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</si>
  <si>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</si>
  <si>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</si>
  <si>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</si>
  <si>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</si>
  <si>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</si>
  <si>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</si>
  <si>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</si>
  <si>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</si>
  <si>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</si>
  <si>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</si>
  <si>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</si>
  <si>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</si>
  <si>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</si>
  <si>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</si>
  <si>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</si>
  <si>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</si>
  <si>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</si>
  <si>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</si>
  <si>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</si>
  <si>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</si>
  <si>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</si>
  <si>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</si>
  <si>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</si>
  <si>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</si>
  <si>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</si>
  <si>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</si>
  <si>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</si>
  <si>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</si>
  <si>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</si>
  <si>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</si>
  <si>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</si>
  <si>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</si>
  <si>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</si>
  <si>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</si>
  <si>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</si>
  <si>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</si>
  <si>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</si>
  <si>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</si>
  <si>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</si>
  <si>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</si>
  <si>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</si>
  <si>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</si>
  <si>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</si>
  <si>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</si>
  <si>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</si>
  <si>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</si>
  <si>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</si>
  <si>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</si>
  <si>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</si>
  <si>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</si>
  <si>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</si>
  <si>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</si>
  <si>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</si>
  <si>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</si>
  <si>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</si>
  <si>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</si>
  <si>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</si>
  <si>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</si>
  <si>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</si>
  <si>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</si>
  <si>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</si>
  <si>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</si>
  <si>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</si>
  <si>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</si>
  <si>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</si>
  <si>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</si>
  <si>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</si>
  <si>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</si>
  <si>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</si>
  <si>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</si>
  <si>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</si>
  <si>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</si>
  <si>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</si>
  <si>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</si>
  <si>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</si>
  <si>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</si>
  <si>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</si>
  <si>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</si>
  <si>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</si>
  <si>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</si>
  <si>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</si>
  <si>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</si>
  <si>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</si>
  <si>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</si>
  <si>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</si>
  <si>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</si>
  <si>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</si>
  <si>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</si>
  <si>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</si>
  <si>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</si>
  <si>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</si>
  <si>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</si>
  <si>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</si>
  <si>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</si>
  <si>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</si>
  <si>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</si>
  <si>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</si>
  <si>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</si>
  <si>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</si>
  <si>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</si>
  <si>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</si>
  <si>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</si>
  <si>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</si>
  <si>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</si>
  <si>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</si>
  <si>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</si>
  <si>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</si>
  <si>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</si>
  <si>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</si>
  <si>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</si>
  <si>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</si>
  <si>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</si>
  <si>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</si>
  <si>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</si>
  <si>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</si>
  <si>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</si>
  <si>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</si>
  <si>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</si>
  <si>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</si>
  <si>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</si>
  <si>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</si>
  <si>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</si>
  <si>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</si>
  <si>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</si>
  <si>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</si>
  <si>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</si>
  <si>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</si>
  <si>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</si>
  <si>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</si>
  <si>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</si>
  <si>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</si>
  <si>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</si>
  <si>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</si>
  <si>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</si>
  <si>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</si>
  <si>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</si>
  <si>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</si>
  <si>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</si>
  <si>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</si>
  <si>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</si>
  <si>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</si>
  <si>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</si>
  <si>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</si>
  <si>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</si>
  <si>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</si>
  <si>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</si>
  <si>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</si>
  <si>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</si>
  <si>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</si>
  <si>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</si>
  <si>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</si>
  <si>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</si>
  <si>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</si>
  <si>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</si>
  <si>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</si>
  <si>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</si>
  <si>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</si>
  <si>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</si>
  <si>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</si>
  <si>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</si>
  <si>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</si>
  <si>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</si>
  <si>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</si>
  <si>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</si>
  <si>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</si>
  <si>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</si>
  <si>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</si>
  <si>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</si>
  <si>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</si>
  <si>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</si>
  <si>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</si>
  <si>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</si>
  <si>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</si>
  <si>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</si>
  <si>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</si>
  <si>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</si>
  <si>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</si>
  <si>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</si>
  <si>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</si>
  <si>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</si>
  <si>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</si>
  <si>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</si>
  <si>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</si>
  <si>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</si>
  <si>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</si>
  <si>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</si>
  <si>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</si>
  <si>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</si>
  <si>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</si>
  <si>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</si>
  <si>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</si>
  <si>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</si>
  <si>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</si>
  <si>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</si>
  <si>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</si>
  <si>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</si>
  <si>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</si>
  <si>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</si>
  <si>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</si>
  <si>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</si>
  <si>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</si>
  <si>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</si>
  <si>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</si>
  <si>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</si>
  <si>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</si>
  <si>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</si>
  <si>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</si>
  <si>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</si>
  <si>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</si>
  <si>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</si>
  <si>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</si>
  <si>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</si>
  <si>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</si>
  <si>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</si>
  <si>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</si>
  <si>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</si>
  <si>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</si>
  <si>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</si>
  <si>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</si>
  <si>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</si>
  <si>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</si>
  <si>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</si>
  <si>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</si>
  <si>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</si>
  <si>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</si>
  <si>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</si>
  <si>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</si>
  <si>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</si>
  <si>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</si>
  <si>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</si>
  <si>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</si>
  <si>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</si>
  <si>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</si>
  <si>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</si>
  <si>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</si>
  <si>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</si>
  <si>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</si>
  <si>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</si>
  <si>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</si>
  <si>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</si>
  <si>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</si>
  <si>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</si>
  <si>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</si>
  <si>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</si>
  <si>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</si>
  <si>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</si>
  <si>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</si>
  <si>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</si>
  <si>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</si>
  <si>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</si>
  <si>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</si>
  <si>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</si>
  <si>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</si>
  <si>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</si>
  <si>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</si>
  <si>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</si>
  <si>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</si>
  <si>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</si>
  <si>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</si>
  <si>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</si>
  <si>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</si>
  <si>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</si>
  <si>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</si>
  <si>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</si>
  <si>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</si>
  <si>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</si>
  <si>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</si>
  <si>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</si>
  <si>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</si>
  <si>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</si>
  <si>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</si>
  <si>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</si>
  <si>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</si>
  <si>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</si>
  <si>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</si>
  <si>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</si>
  <si>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</si>
  <si>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</si>
  <si>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</si>
  <si>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</si>
  <si>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</si>
  <si>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</si>
  <si>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</si>
  <si>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</si>
  <si>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</si>
  <si>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</si>
  <si>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</si>
  <si>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</si>
  <si>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</si>
  <si>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</si>
  <si>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</si>
  <si>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</si>
  <si>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</si>
  <si>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</si>
  <si>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</si>
  <si>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</si>
  <si>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</si>
  <si>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</si>
  <si>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</si>
  <si>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</si>
  <si>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</si>
  <si>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</si>
  <si>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</si>
  <si>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</si>
  <si>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</si>
  <si>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</si>
  <si>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</si>
  <si>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</si>
  <si>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</si>
  <si>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</si>
  <si>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</si>
  <si>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</si>
  <si>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</si>
  <si>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</si>
  <si>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</si>
  <si>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</si>
  <si>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</si>
  <si>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</si>
  <si>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</si>
  <si>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</si>
  <si>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</si>
  <si>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</si>
  <si>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</si>
  <si>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</si>
  <si>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</si>
  <si>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</si>
  <si>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</si>
  <si>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</si>
  <si>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</si>
  <si>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</si>
  <si>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</si>
  <si>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</si>
  <si>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</si>
  <si>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</si>
  <si>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</si>
  <si>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</si>
  <si>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</si>
  <si>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</si>
  <si>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</si>
  <si>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</si>
  <si>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</si>
  <si>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</si>
  <si>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</si>
  <si>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</si>
  <si>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</si>
  <si>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</si>
  <si>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</si>
  <si>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</si>
  <si>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</si>
  <si>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</si>
  <si>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</si>
  <si>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</si>
  <si>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</si>
  <si>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</si>
  <si>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</si>
  <si>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</si>
  <si>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</si>
  <si>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</si>
  <si>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</si>
  <si>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</si>
  <si>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</si>
  <si>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</si>
  <si>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</si>
  <si>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</si>
  <si>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</si>
  <si>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</si>
  <si>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</si>
  <si>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</si>
  <si>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</si>
  <si>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</si>
  <si>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</si>
  <si>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</si>
  <si>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</si>
  <si>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</si>
  <si>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</si>
  <si>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</si>
  <si>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</si>
  <si>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</si>
  <si>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</si>
  <si>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</si>
  <si>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</si>
  <si>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</si>
  <si>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</si>
  <si>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</si>
  <si>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</si>
  <si>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</si>
  <si>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</si>
  <si>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</si>
  <si>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</si>
  <si>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</si>
  <si>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</si>
  <si>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</si>
  <si>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</si>
  <si>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</si>
  <si>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</si>
  <si>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</si>
  <si>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</si>
  <si>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</si>
  <si>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</si>
  <si>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</si>
  <si>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</si>
  <si>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</si>
  <si>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</si>
  <si>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</si>
  <si>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</si>
  <si>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</si>
  <si>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</si>
  <si>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</si>
  <si>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</si>
  <si>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</si>
  <si>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</si>
  <si>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</si>
  <si>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</si>
  <si>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</si>
  <si>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</si>
  <si>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</si>
  <si>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</si>
  <si>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</si>
  <si>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</si>
  <si>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</si>
  <si>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</si>
  <si>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</si>
  <si>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</si>
  <si>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</si>
  <si>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</si>
  <si>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</si>
  <si>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</si>
  <si>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</si>
  <si>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</si>
  <si>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</si>
  <si>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</si>
  <si>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</si>
  <si>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</si>
  <si>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</si>
  <si>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</si>
  <si>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</si>
  <si>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</si>
  <si>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</si>
  <si>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</si>
  <si>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</si>
  <si>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</si>
  <si>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</si>
  <si>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</si>
  <si>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</si>
  <si>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</si>
  <si>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</si>
  <si>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</si>
  <si>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</si>
  <si>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</si>
  <si>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</si>
  <si>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</si>
  <si>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</si>
  <si>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</si>
  <si>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</si>
  <si>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</si>
  <si>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</si>
  <si>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</si>
  <si>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</si>
  <si>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</si>
  <si>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</si>
  <si>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</si>
  <si>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</si>
  <si>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</si>
  <si>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</si>
  <si>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</si>
  <si>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</si>
  <si>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</si>
  <si>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</si>
  <si>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</si>
  <si>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</si>
  <si>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</si>
  <si>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</si>
  <si>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</si>
  <si>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</si>
  <si>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</si>
  <si>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</si>
  <si>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</si>
  <si>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</si>
  <si>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</si>
  <si>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</si>
  <si>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</si>
  <si>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</si>
  <si>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</si>
  <si>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</si>
  <si>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</si>
  <si>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</si>
  <si>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</si>
  <si>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</si>
  <si>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</si>
  <si>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</si>
  <si>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</si>
  <si>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</si>
  <si>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</si>
  <si>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</si>
  <si>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</si>
  <si>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</si>
  <si>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</si>
  <si>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</si>
  <si>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</si>
  <si>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</si>
  <si>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</si>
  <si>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</si>
  <si>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</si>
  <si>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</si>
  <si>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</si>
  <si>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</si>
  <si>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</si>
  <si>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</si>
  <si>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</si>
  <si>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</si>
  <si>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</si>
  <si>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</si>
  <si>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</si>
  <si>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</si>
  <si>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</si>
  <si>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</si>
  <si>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</si>
  <si>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</si>
  <si>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</si>
  <si>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</si>
  <si>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</si>
  <si>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</si>
  <si>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</si>
  <si>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</si>
  <si>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</si>
  <si>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</si>
  <si>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</si>
  <si>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</si>
  <si>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</si>
  <si>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</si>
  <si>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</si>
  <si>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</si>
  <si>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</si>
  <si>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</si>
  <si>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</si>
  <si>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</si>
  <si>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</si>
  <si>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</si>
  <si>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</si>
  <si>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</si>
  <si>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</si>
  <si>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</si>
  <si>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</si>
  <si>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</si>
  <si>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</si>
  <si>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</si>
  <si>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</si>
  <si>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</si>
  <si>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</si>
  <si>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</si>
  <si>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</si>
  <si>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</si>
  <si>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</si>
  <si>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</si>
  <si>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</si>
  <si>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</si>
  <si>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</si>
  <si>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</si>
  <si>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</si>
  <si>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</si>
  <si>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</si>
  <si>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</si>
  <si>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</si>
  <si>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</si>
  <si>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</si>
  <si>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</si>
  <si>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</si>
  <si>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</si>
  <si>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</si>
  <si>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</si>
  <si>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</si>
  <si>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</si>
  <si>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</si>
  <si>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</si>
  <si>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</si>
  <si>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</si>
  <si>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</si>
  <si>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</si>
  <si>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</si>
  <si>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</si>
  <si>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</si>
  <si>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</si>
  <si>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</si>
  <si>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</si>
  <si>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</si>
  <si>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</si>
  <si>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</si>
  <si>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</si>
  <si>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</si>
  <si>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</si>
  <si>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</si>
  <si>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</si>
  <si>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</si>
  <si>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</si>
  <si>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</si>
  <si>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</si>
  <si>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</si>
  <si>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</si>
  <si>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</si>
  <si>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</si>
  <si>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</si>
  <si>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</si>
  <si>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</si>
  <si>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</si>
  <si>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</si>
  <si>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</si>
  <si>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</si>
  <si>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</si>
  <si>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</si>
  <si>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</si>
  <si>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</si>
  <si>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</si>
  <si>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</si>
  <si>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</si>
  <si>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</si>
  <si>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</si>
  <si>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</si>
  <si>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</si>
  <si>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</si>
  <si>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</si>
  <si>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</si>
  <si>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</si>
  <si>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</si>
  <si>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</si>
  <si>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</si>
  <si>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</si>
  <si>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</si>
  <si>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</si>
  <si>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</si>
  <si>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</si>
  <si>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</si>
  <si>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</si>
  <si>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</si>
  <si>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</si>
  <si>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</si>
  <si>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</si>
  <si>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</si>
  <si>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</si>
  <si>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</si>
  <si>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</si>
  <si>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</si>
  <si>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</si>
  <si>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</si>
  <si>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</si>
  <si>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</si>
  <si>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</si>
  <si>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</si>
  <si>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</si>
  <si>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</si>
  <si>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</si>
  <si>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</si>
  <si>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</si>
  <si>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</si>
  <si>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</si>
  <si>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</si>
  <si>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</si>
  <si>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</si>
  <si>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</si>
  <si>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</si>
  <si>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</si>
  <si>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</si>
  <si>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</si>
  <si>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</si>
  <si>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</si>
  <si>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</si>
  <si>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</si>
  <si>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</si>
  <si>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</si>
  <si>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</si>
  <si>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</si>
  <si>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</si>
  <si>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</si>
  <si>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</si>
  <si>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</si>
  <si>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</si>
  <si>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</si>
  <si>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</si>
  <si>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</si>
  <si>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</si>
  <si>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</si>
  <si>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</si>
  <si>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</si>
  <si>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</si>
  <si>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</si>
  <si>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</si>
  <si>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</si>
  <si>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</si>
  <si>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</si>
  <si>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</si>
  <si>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</si>
  <si>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</si>
  <si>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</si>
  <si>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</si>
  <si>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</si>
  <si>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</si>
  <si>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</si>
  <si>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</si>
  <si>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</si>
  <si>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</si>
  <si>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</si>
  <si>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</si>
  <si>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</si>
  <si>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</si>
  <si>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</si>
  <si>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</si>
  <si>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</si>
  <si>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</si>
  <si>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</si>
  <si>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</si>
  <si>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</si>
  <si>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</si>
  <si>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</si>
  <si>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</si>
  <si>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</si>
  <si>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</si>
  <si>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</si>
  <si>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</si>
  <si>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</si>
  <si>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</si>
  <si>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</si>
  <si>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</si>
  <si>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</si>
  <si>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</si>
  <si>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</si>
  <si>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</si>
  <si>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</si>
  <si>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</si>
  <si>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</si>
  <si>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</si>
  <si>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</si>
  <si>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</si>
  <si>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</si>
  <si>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</si>
  <si>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</si>
  <si>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</si>
  <si>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</si>
  <si>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</si>
  <si>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</si>
  <si>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</si>
  <si>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</si>
  <si>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</si>
  <si>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</si>
  <si>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</si>
  <si>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</si>
  <si>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</si>
  <si>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</si>
  <si>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</si>
  <si>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</si>
  <si>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</si>
  <si>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</si>
  <si>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</si>
  <si>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</si>
  <si>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</si>
  <si>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</si>
  <si>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</si>
  <si>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</si>
  <si>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</si>
  <si>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</si>
  <si>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</si>
  <si>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</si>
  <si>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</si>
  <si>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</si>
  <si>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</si>
  <si>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</si>
  <si>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</si>
  <si>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</si>
  <si>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</si>
  <si>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</si>
  <si>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</si>
  <si>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</si>
  <si>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</si>
  <si>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</si>
  <si>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</si>
  <si>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</si>
  <si>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</si>
  <si>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</si>
  <si>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</si>
  <si>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</si>
  <si>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</si>
  <si>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</si>
  <si>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</si>
  <si>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</si>
  <si>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</si>
  <si>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</si>
  <si>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</si>
  <si>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</si>
  <si>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</si>
  <si>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</si>
  <si>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</si>
  <si>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</si>
  <si>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</si>
  <si>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</si>
  <si>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</si>
  <si>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</si>
  <si>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</si>
  <si>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</si>
  <si>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</si>
  <si>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</si>
  <si>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</si>
  <si>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</si>
  <si>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</si>
  <si>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</si>
  <si>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</si>
  <si>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</si>
  <si>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</si>
  <si>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</si>
  <si>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</si>
  <si>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</si>
  <si>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</si>
  <si>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</si>
  <si>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</si>
  <si>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</si>
  <si>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</si>
  <si>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</si>
  <si>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</si>
  <si>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</si>
  <si>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</si>
  <si>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</si>
  <si>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</si>
  <si>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</si>
  <si>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</si>
  <si>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</si>
  <si>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</si>
  <si>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</si>
  <si>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</si>
  <si>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</si>
  <si>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</si>
  <si>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</si>
  <si>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</si>
  <si>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</si>
  <si>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</si>
  <si>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</si>
  <si>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</si>
  <si>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</si>
  <si>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</si>
  <si>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</si>
  <si>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</si>
  <si>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</si>
  <si>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</si>
  <si>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</si>
  <si>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</si>
  <si>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</si>
  <si>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</si>
  <si>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</si>
  <si>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</si>
  <si>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</si>
  <si>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</si>
  <si>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</si>
  <si>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</si>
  <si>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</si>
  <si>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</si>
  <si>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</si>
  <si>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</si>
  <si>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</si>
  <si>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</si>
  <si>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</si>
  <si>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</si>
  <si>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</si>
  <si>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</si>
  <si>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</si>
  <si>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</si>
  <si>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</si>
  <si>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</si>
  <si>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</si>
  <si>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</si>
  <si>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</si>
  <si>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</si>
  <si>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</si>
  <si>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</si>
  <si>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</si>
  <si>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</si>
  <si>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</si>
  <si>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</si>
  <si>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</si>
  <si>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</si>
  <si>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</si>
  <si>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</si>
  <si>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</si>
  <si>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</si>
  <si>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</si>
  <si>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</si>
  <si>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</si>
  <si>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</si>
  <si>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</si>
  <si>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</si>
  <si>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</si>
  <si>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</si>
  <si>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</si>
  <si>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</si>
  <si>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</si>
  <si>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</si>
  <si>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</si>
  <si>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</si>
  <si>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</si>
  <si>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</si>
  <si>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</si>
  <si>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</si>
  <si>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</si>
  <si>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</si>
  <si>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</si>
  <si>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</si>
  <si>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</si>
  <si>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</si>
  <si>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</si>
  <si>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</si>
  <si>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</si>
  <si>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</si>
  <si>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</si>
  <si>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</si>
  <si>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</si>
  <si>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</si>
  <si>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</si>
  <si>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</si>
  <si>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</si>
  <si>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</si>
  <si>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</si>
  <si>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</si>
  <si>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</si>
  <si>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</si>
  <si>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</si>
  <si>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</si>
  <si>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</si>
  <si>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</si>
  <si>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</si>
  <si>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</si>
  <si>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</si>
  <si>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</si>
  <si>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</si>
  <si>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</si>
  <si>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</si>
  <si>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</si>
  <si>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</si>
  <si>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</si>
  <si>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</si>
  <si>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</si>
  <si>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</si>
  <si>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</si>
  <si>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</si>
  <si>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</si>
  <si>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</si>
  <si>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</si>
  <si>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</si>
  <si>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</si>
  <si>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</si>
  <si>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</si>
  <si>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</si>
  <si>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</si>
  <si>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</si>
  <si>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</si>
  <si>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</si>
  <si>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</si>
  <si>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</si>
  <si>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</si>
  <si>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</si>
  <si>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</si>
  <si>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</si>
  <si>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</si>
  <si>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</si>
  <si>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</si>
  <si>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</si>
  <si>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</si>
  <si>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</si>
  <si>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</si>
  <si>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</si>
  <si>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</si>
  <si>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</si>
  <si>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</si>
  <si>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</si>
  <si>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</si>
  <si>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</si>
  <si>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</si>
  <si>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</si>
  <si>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</si>
  <si>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</si>
  <si>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</si>
  <si>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</si>
  <si>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</si>
  <si>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</si>
  <si>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</si>
  <si>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</si>
  <si>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</si>
  <si>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</si>
  <si>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</si>
  <si>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</si>
  <si>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</si>
  <si>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</si>
  <si>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</si>
  <si>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</si>
  <si>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</si>
  <si>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</si>
  <si>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</si>
  <si>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</si>
  <si>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</si>
  <si>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</si>
  <si>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</si>
  <si>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</si>
  <si>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</si>
  <si>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</si>
  <si>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</si>
  <si>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</si>
  <si>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</si>
  <si>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</si>
  <si>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</si>
  <si>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</si>
  <si>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</si>
  <si>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</si>
  <si>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</si>
  <si>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</si>
  <si>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</si>
  <si>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</si>
  <si>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</si>
  <si>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</si>
  <si>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</si>
  <si>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</si>
  <si>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</si>
  <si>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</si>
  <si>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</si>
  <si>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</si>
  <si>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</si>
  <si>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</si>
  <si>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</si>
  <si>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</si>
  <si>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</si>
  <si>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</si>
  <si>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</si>
  <si>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</si>
  <si>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</si>
  <si>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</si>
  <si>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</si>
  <si>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</si>
  <si>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</si>
  <si>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</si>
  <si>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</si>
  <si>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</si>
  <si>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</si>
  <si>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</si>
  <si>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</si>
  <si>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</si>
  <si>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</si>
  <si>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</si>
  <si>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</si>
  <si>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</si>
  <si>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</si>
  <si>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</si>
  <si>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</si>
  <si>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</si>
  <si>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</si>
  <si>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</si>
  <si>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</si>
  <si>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</si>
  <si>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</si>
  <si>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</si>
  <si>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</si>
  <si>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</si>
  <si>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</si>
  <si>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</si>
  <si>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</si>
  <si>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</si>
  <si>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</si>
  <si>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</si>
  <si>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</si>
  <si>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</si>
  <si>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</si>
  <si>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</si>
  <si>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</si>
  <si>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</si>
  <si>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</si>
  <si>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</si>
  <si>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</si>
  <si>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</si>
  <si>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</si>
  <si>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</si>
  <si>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</si>
  <si>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</si>
  <si>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</si>
  <si>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</si>
  <si>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</si>
  <si>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</si>
  <si>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</si>
  <si>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</si>
  <si>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</si>
  <si>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</si>
  <si>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</si>
  <si>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</si>
  <si>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</si>
  <si>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</si>
  <si>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</si>
  <si>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</si>
  <si>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</si>
  <si>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</si>
  <si>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</si>
  <si>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</si>
  <si>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</si>
  <si>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</si>
  <si>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</si>
  <si>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</si>
  <si>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</si>
  <si>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</si>
  <si>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</si>
  <si>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</si>
  <si>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</si>
  <si>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</si>
  <si>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</si>
  <si>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</si>
  <si>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</si>
  <si>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</si>
  <si>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</si>
  <si>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</si>
  <si>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</si>
  <si>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</si>
  <si>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</si>
  <si>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</si>
  <si>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</si>
  <si>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</si>
  <si>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</si>
  <si>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</si>
  <si>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</si>
  <si>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</si>
  <si>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</si>
  <si>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</si>
  <si>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</si>
  <si>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</si>
  <si>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</si>
  <si>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</si>
  <si>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</si>
  <si>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</si>
  <si>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</si>
  <si>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</si>
  <si>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</si>
  <si>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</si>
  <si>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</si>
  <si>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</si>
  <si>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</si>
  <si>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</si>
  <si>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</si>
  <si>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</si>
  <si>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</si>
  <si>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</si>
  <si>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</si>
  <si>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</si>
  <si>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</si>
  <si>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</si>
  <si>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</si>
  <si>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</si>
  <si>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</si>
  <si>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</si>
  <si>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</si>
  <si>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</si>
  <si>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</si>
  <si>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</si>
  <si>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</si>
  <si>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</si>
  <si>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</si>
  <si>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</si>
  <si>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</si>
  <si>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</si>
  <si>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</si>
  <si>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</si>
  <si>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</si>
  <si>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</si>
  <si>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</si>
  <si>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</si>
  <si>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</si>
  <si>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</si>
  <si>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</si>
  <si>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</si>
  <si>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</si>
  <si>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</si>
  <si>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</si>
  <si>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</si>
  <si>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</si>
  <si>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</si>
  <si>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</si>
  <si>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</si>
  <si>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</si>
  <si>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</si>
  <si>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</si>
  <si>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</si>
  <si>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</si>
  <si>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</si>
  <si>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</si>
  <si>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</si>
  <si>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</si>
  <si>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</si>
  <si>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</si>
  <si>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</si>
  <si>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</si>
  <si>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</si>
  <si>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</si>
  <si>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</si>
  <si>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</si>
  <si>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</si>
  <si>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</si>
  <si>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</si>
  <si>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</si>
  <si>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</si>
  <si>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</si>
  <si>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</si>
  <si>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</si>
  <si>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</si>
  <si>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</si>
  <si>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</si>
  <si>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</si>
  <si>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</si>
  <si>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</si>
  <si>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</si>
  <si>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</si>
  <si>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</si>
  <si>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</si>
  <si>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</si>
  <si>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</si>
  <si>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</si>
  <si>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</si>
  <si>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</si>
  <si>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</si>
  <si>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</si>
  <si>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</si>
  <si>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</si>
  <si>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</si>
  <si>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</si>
  <si>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</si>
  <si>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</si>
  <si>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</si>
  <si>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</si>
  <si>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</si>
  <si>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</si>
  <si>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</si>
  <si>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</si>
  <si>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</si>
  <si>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</si>
  <si>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</si>
  <si>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</si>
  <si>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</si>
  <si>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</si>
  <si>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</si>
  <si>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</si>
  <si>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</si>
  <si>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</si>
  <si>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</si>
  <si>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</si>
  <si>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</si>
  <si>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</si>
  <si>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</si>
  <si>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</si>
  <si>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</si>
  <si>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</si>
  <si>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</si>
  <si>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</si>
  <si>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</si>
  <si>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</si>
  <si>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</si>
  <si>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</si>
  <si>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</si>
  <si>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</si>
  <si>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</si>
  <si>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</si>
  <si>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</si>
  <si>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</si>
  <si>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</si>
  <si>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</si>
  <si>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</si>
  <si>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</si>
  <si>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</si>
  <si>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</si>
  <si>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</si>
  <si>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</si>
  <si>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</si>
  <si>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</si>
  <si>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</si>
  <si>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</si>
  <si>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</si>
  <si>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</si>
  <si>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</si>
  <si>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</si>
  <si>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</si>
  <si>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</si>
  <si>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</si>
  <si>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</si>
  <si>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</si>
  <si>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</si>
  <si>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</si>
  <si>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</si>
  <si>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</si>
  <si>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</si>
  <si>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</si>
  <si>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</si>
  <si>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</si>
  <si>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</si>
  <si>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</si>
  <si>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</si>
  <si>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</si>
  <si>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</si>
  <si>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</si>
  <si>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</si>
  <si>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</si>
  <si>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</si>
  <si>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</si>
  <si>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</si>
  <si>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</si>
  <si>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</si>
  <si>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</si>
  <si>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</si>
  <si>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</si>
  <si>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</si>
  <si>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</si>
  <si>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</si>
  <si>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</si>
  <si>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</si>
  <si>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</si>
  <si>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</si>
  <si>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</si>
  <si>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</si>
  <si>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</si>
  <si>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</si>
  <si>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</si>
  <si>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</si>
  <si>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</si>
  <si>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</si>
  <si>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</si>
  <si>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</si>
  <si>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</si>
  <si>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</si>
  <si>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</si>
  <si>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</si>
  <si>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</si>
  <si>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</si>
  <si>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</si>
  <si>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</si>
  <si>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</si>
  <si>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</si>
  <si>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</si>
  <si>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</si>
  <si>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</si>
  <si>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</si>
  <si>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</si>
  <si>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</si>
  <si>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</si>
  <si>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</si>
  <si>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</si>
  <si>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</si>
  <si>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</si>
  <si>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</si>
  <si>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</si>
  <si>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</si>
  <si>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</si>
  <si>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</si>
  <si>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</si>
  <si>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</si>
  <si>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</si>
  <si>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</si>
  <si>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</si>
  <si>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</si>
  <si>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</si>
  <si>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</si>
  <si>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</si>
  <si>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</si>
  <si>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</si>
  <si>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</si>
  <si>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</si>
  <si>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</si>
  <si>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</si>
  <si>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</si>
  <si>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</si>
  <si>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</si>
  <si>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</si>
  <si>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</si>
  <si>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</si>
  <si>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</si>
  <si>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</si>
  <si>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</si>
  <si>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</si>
  <si>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</si>
  <si>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</si>
  <si>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</si>
  <si>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</si>
  <si>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</si>
  <si>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</si>
  <si>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</si>
  <si>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</si>
  <si>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</si>
  <si>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</si>
  <si>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</si>
  <si>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</si>
  <si>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</si>
  <si>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</si>
  <si>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</si>
  <si>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</si>
  <si>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</si>
  <si>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</si>
  <si>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</si>
  <si>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</si>
  <si>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</si>
  <si>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</si>
  <si>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</si>
  <si>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</si>
  <si>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</si>
  <si>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</si>
  <si>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</si>
  <si>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</si>
  <si>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</si>
  <si>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</si>
  <si>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</si>
  <si>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</si>
  <si>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</si>
  <si>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</si>
  <si>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</si>
  <si>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</si>
  <si>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</si>
  <si>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</si>
  <si>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</si>
  <si>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</si>
  <si>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</si>
  <si>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</si>
  <si>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</si>
  <si>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</si>
  <si>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</si>
  <si>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</si>
  <si>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</si>
  <si>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</si>
  <si>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</si>
  <si>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</si>
  <si>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</si>
  <si>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</si>
  <si>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</si>
  <si>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</si>
  <si>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</si>
  <si>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</si>
  <si>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</si>
  <si>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</si>
  <si>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</si>
  <si>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</si>
  <si>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</si>
  <si>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</si>
  <si>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</si>
  <si>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</si>
  <si>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</si>
  <si>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</si>
  <si>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</si>
  <si>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</si>
  <si>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</si>
  <si>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</si>
  <si>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</si>
  <si>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</si>
  <si>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</si>
  <si>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</si>
  <si>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</si>
  <si>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</si>
  <si>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</si>
  <si>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</si>
  <si>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</si>
  <si>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</si>
  <si>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</si>
  <si>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</si>
  <si>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</si>
  <si>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</si>
  <si>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</si>
  <si>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</si>
  <si>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</si>
  <si>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</si>
  <si>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</si>
  <si>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</si>
  <si>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</si>
  <si>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</si>
  <si>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</si>
  <si>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</si>
  <si>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</si>
  <si>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</si>
  <si>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</si>
  <si>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</si>
  <si>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</si>
  <si>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</si>
  <si>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</si>
  <si>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</si>
  <si>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</si>
  <si>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</si>
  <si>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</si>
  <si>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</si>
  <si>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</si>
  <si>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</si>
  <si>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</si>
  <si>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</si>
  <si>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</si>
  <si>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</si>
  <si>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</si>
  <si>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</si>
  <si>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</si>
  <si>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</si>
  <si>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</si>
  <si>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</si>
  <si>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</si>
  <si>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</si>
  <si>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</si>
  <si>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</si>
  <si>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</si>
  <si>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</si>
  <si>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</si>
  <si>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</si>
  <si>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</si>
  <si>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</si>
  <si>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</si>
  <si>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</si>
  <si>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</si>
  <si>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</si>
  <si>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</si>
  <si>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</si>
  <si>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</si>
  <si>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</si>
  <si>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</si>
  <si>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</si>
  <si>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</si>
  <si>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</si>
  <si>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</si>
  <si>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</si>
  <si>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</si>
  <si>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</si>
  <si>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</si>
  <si>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</si>
  <si>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</si>
  <si>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</si>
  <si>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</si>
  <si>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</si>
  <si>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</si>
  <si>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</si>
  <si>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</si>
  <si>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</si>
  <si>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</si>
  <si>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</si>
  <si>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</si>
  <si>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</si>
  <si>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</si>
  <si>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</si>
  <si>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</si>
  <si>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</si>
  <si>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</si>
  <si>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</si>
  <si>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</si>
  <si>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</si>
  <si>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</si>
  <si>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</si>
  <si>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</si>
  <si>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</si>
  <si>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</si>
  <si>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</si>
  <si>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</si>
  <si>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</si>
  <si>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</si>
  <si>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</si>
  <si>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</si>
  <si>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</si>
  <si>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</si>
  <si>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</si>
  <si>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</si>
  <si>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</si>
  <si>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</si>
  <si>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</si>
  <si>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</si>
  <si>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</si>
  <si>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</si>
  <si>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</si>
  <si>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</si>
  <si>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</si>
  <si>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</si>
  <si>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</si>
  <si>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</si>
  <si>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</si>
  <si>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</si>
  <si>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</si>
  <si>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</si>
  <si>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</si>
  <si>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</si>
  <si>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</si>
  <si>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</si>
  <si>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</si>
  <si>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</si>
  <si>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</si>
  <si>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</si>
  <si>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</si>
  <si>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</si>
  <si>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</si>
  <si>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</si>
  <si>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</si>
  <si>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</si>
  <si>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</si>
  <si>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</si>
  <si>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</si>
  <si>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</si>
  <si>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</si>
  <si>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</si>
  <si>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</si>
  <si>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</si>
  <si>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</si>
  <si>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</si>
  <si>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</si>
  <si>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</si>
  <si>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</si>
  <si>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</si>
  <si>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</si>
  <si>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</si>
  <si>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</si>
  <si>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</si>
  <si>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</si>
  <si>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</si>
  <si>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</si>
  <si>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</si>
  <si>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</si>
  <si>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</si>
  <si>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</si>
  <si>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</si>
  <si>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</si>
  <si>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</si>
  <si>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</si>
  <si>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</si>
  <si>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</si>
  <si>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</si>
  <si>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</si>
  <si>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</si>
  <si>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</si>
  <si>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</si>
  <si>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</si>
  <si>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</si>
  <si>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</si>
  <si>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</si>
  <si>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</si>
  <si>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</si>
  <si>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</si>
  <si>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</si>
  <si>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</si>
  <si>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</si>
  <si>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</si>
  <si>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</si>
  <si>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</si>
  <si>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</si>
  <si>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</si>
  <si>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</si>
  <si>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</si>
  <si>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</si>
  <si>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</si>
  <si>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</si>
  <si>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</si>
  <si>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</si>
  <si>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</si>
  <si>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</si>
  <si>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</si>
  <si>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</si>
  <si>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</si>
  <si>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</si>
  <si>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</si>
  <si>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</si>
  <si>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</si>
  <si>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</si>
  <si>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</si>
  <si>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</si>
  <si>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</si>
  <si>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</si>
  <si>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</si>
  <si>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</si>
  <si>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</si>
  <si>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</si>
  <si>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</si>
  <si>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</si>
  <si>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</si>
  <si>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</si>
  <si>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</si>
  <si>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</si>
  <si>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</si>
  <si>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</si>
  <si>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</si>
  <si>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</si>
  <si>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</si>
  <si>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</si>
  <si>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</si>
  <si>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</si>
  <si>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</si>
  <si>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</si>
  <si>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</si>
  <si>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</si>
  <si>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</si>
  <si>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</si>
  <si>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</si>
  <si>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</si>
  <si>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</si>
  <si>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</si>
  <si>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</si>
  <si>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</si>
  <si>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</si>
  <si>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</si>
  <si>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</si>
  <si>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</si>
  <si>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</si>
  <si>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</si>
  <si>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</si>
  <si>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</si>
  <si>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</si>
  <si>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</si>
  <si>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</si>
  <si>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</si>
  <si>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</si>
  <si>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</si>
  <si>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</si>
  <si>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</si>
  <si>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</si>
  <si>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</si>
  <si>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</si>
  <si>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</si>
  <si>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</si>
  <si>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</si>
  <si>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</si>
  <si>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</si>
  <si>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</si>
  <si>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</si>
  <si>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</si>
  <si>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</si>
  <si>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</si>
  <si>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</si>
  <si>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</si>
  <si>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</si>
  <si>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</si>
  <si>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</si>
  <si>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</si>
  <si>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</si>
  <si>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</si>
  <si>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</si>
  <si>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</si>
  <si>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</si>
  <si>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</si>
  <si>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</si>
  <si>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</si>
  <si>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</si>
  <si>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</si>
  <si>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</si>
  <si>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</si>
  <si>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</si>
  <si>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</si>
  <si>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</si>
  <si>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</si>
  <si>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</si>
  <si>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</si>
  <si>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</si>
  <si>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</si>
  <si>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</si>
  <si>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</si>
  <si>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</si>
  <si>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</si>
  <si>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</si>
  <si>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</si>
  <si>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</si>
  <si>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</si>
  <si>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</si>
  <si>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</si>
  <si>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</si>
  <si>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</si>
  <si>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</si>
  <si>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</si>
  <si>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</si>
  <si>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</si>
  <si>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</si>
  <si>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</si>
  <si>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</si>
  <si>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</si>
  <si>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</si>
  <si>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</si>
  <si>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</si>
  <si>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</si>
  <si>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</si>
  <si>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</si>
  <si>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</si>
  <si>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</si>
  <si>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</si>
  <si>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</si>
  <si>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</si>
  <si>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</si>
  <si>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</si>
  <si>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</si>
  <si>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</si>
  <si>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</si>
  <si>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</si>
  <si>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</si>
  <si>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</si>
  <si>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</si>
  <si>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</si>
  <si>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</si>
  <si>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</si>
  <si>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</si>
  <si>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</si>
  <si>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</si>
  <si>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</si>
  <si>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</si>
  <si>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</si>
  <si>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</si>
  <si>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</si>
  <si>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</si>
  <si>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</si>
  <si>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</si>
  <si>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</si>
  <si>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</si>
  <si>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</si>
  <si>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</si>
  <si>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</si>
  <si>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</si>
  <si>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</si>
  <si>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</si>
  <si>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</si>
  <si>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</si>
  <si>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</si>
  <si>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</si>
  <si>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</si>
  <si>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</si>
  <si>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</si>
  <si>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</si>
  <si>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</si>
  <si>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</si>
  <si>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</si>
  <si>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</si>
  <si>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</si>
  <si>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</si>
  <si>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</si>
  <si>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</si>
  <si>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</si>
  <si>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</si>
  <si>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</si>
  <si>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</si>
  <si>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</si>
  <si>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</si>
  <si>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</si>
  <si>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</si>
  <si>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</si>
  <si>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</si>
  <si>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</si>
  <si>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</si>
  <si>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</si>
  <si>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</si>
  <si>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</si>
  <si>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</si>
  <si>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</si>
  <si>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</si>
  <si>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</si>
  <si>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</si>
  <si>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</si>
  <si>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</si>
  <si>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</si>
  <si>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</si>
  <si>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</si>
  <si>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</si>
  <si>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</si>
  <si>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</si>
  <si>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</si>
  <si>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</si>
  <si>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</si>
  <si>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</si>
  <si>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</si>
  <si>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</si>
  <si>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</si>
  <si>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</si>
  <si>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</si>
  <si>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</si>
  <si>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</si>
  <si>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</si>
  <si>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</si>
  <si>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</si>
  <si>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</si>
  <si>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</si>
  <si>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</si>
  <si>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</si>
  <si>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</si>
  <si>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</si>
  <si>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</si>
  <si>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</si>
  <si>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</si>
  <si>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</si>
  <si>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</si>
  <si>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</si>
  <si>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</si>
  <si>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</si>
  <si>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</si>
  <si>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</si>
  <si>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</si>
  <si>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</si>
  <si>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</si>
  <si>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</si>
  <si>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</si>
  <si>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</si>
  <si>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</si>
  <si>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</si>
  <si>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</si>
  <si>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</si>
  <si>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</si>
  <si>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</si>
  <si>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</si>
  <si>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</si>
  <si>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</si>
  <si>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</si>
  <si>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</si>
  <si>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</si>
  <si>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</si>
  <si>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</si>
  <si>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</si>
  <si>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</si>
  <si>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</si>
  <si>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</si>
  <si>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</si>
  <si>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</si>
  <si>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</si>
  <si>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</si>
  <si>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</si>
  <si>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</si>
  <si>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</si>
  <si>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</si>
  <si>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</si>
  <si>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</si>
  <si>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</si>
  <si>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</si>
  <si>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</si>
  <si>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</si>
  <si>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</si>
  <si>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</si>
  <si>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</si>
  <si>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</si>
  <si>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</si>
  <si>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</si>
  <si>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</si>
  <si>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</si>
  <si>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</si>
  <si>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</si>
  <si>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</si>
  <si>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</si>
  <si>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</si>
  <si>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</si>
  <si>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</si>
  <si>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</si>
  <si>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</si>
  <si>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</si>
  <si>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</si>
  <si>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</si>
  <si>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</si>
  <si>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</si>
  <si>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</si>
  <si>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</si>
  <si>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</si>
  <si>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</si>
  <si>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</si>
  <si>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</si>
  <si>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</si>
  <si>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</si>
  <si>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</si>
  <si>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</si>
  <si>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</si>
  <si>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</si>
  <si>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</si>
  <si>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</si>
  <si>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</si>
  <si>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</si>
  <si>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</si>
  <si>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</si>
  <si>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</si>
  <si>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</si>
  <si>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</si>
  <si>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</si>
  <si>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</si>
  <si>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</si>
  <si>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</si>
  <si>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</si>
  <si>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</si>
  <si>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</si>
  <si>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</si>
  <si>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</si>
  <si>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</si>
  <si>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</si>
  <si>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</si>
  <si>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</si>
  <si>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</si>
  <si>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</si>
  <si>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</si>
  <si>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</si>
  <si>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</si>
  <si>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</si>
  <si>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</si>
  <si>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</si>
  <si>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</si>
  <si>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</si>
  <si>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</si>
  <si>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</si>
  <si>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</si>
  <si>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</si>
  <si>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</si>
  <si>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</si>
  <si>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</si>
  <si>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</si>
  <si>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</si>
  <si>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</si>
  <si>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</si>
  <si>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</si>
  <si>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</si>
  <si>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</si>
  <si>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</si>
  <si>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</si>
  <si>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</si>
  <si>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</si>
  <si>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</si>
  <si>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</si>
  <si>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</si>
  <si>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</si>
  <si>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</si>
  <si>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</si>
  <si>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</si>
  <si>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</si>
  <si>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</si>
  <si>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</si>
  <si>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</si>
  <si>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</si>
  <si>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</si>
  <si>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</si>
  <si>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</si>
  <si>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</si>
  <si>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</si>
  <si>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</si>
  <si>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</si>
  <si>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</si>
  <si>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</si>
  <si>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</si>
  <si>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</si>
  <si>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</si>
  <si>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</si>
  <si>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</si>
  <si>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</si>
  <si>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</si>
  <si>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</si>
  <si>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</si>
  <si>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</si>
  <si>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</si>
  <si>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</si>
  <si>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</si>
  <si>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</si>
  <si>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</si>
  <si>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</si>
  <si>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</si>
  <si>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</si>
  <si>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</si>
  <si>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</si>
  <si>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</si>
  <si>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</si>
  <si>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</si>
  <si>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</si>
  <si>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</si>
  <si>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</si>
  <si>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</si>
  <si>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</si>
  <si>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</si>
  <si>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</si>
  <si>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</si>
  <si>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</si>
  <si>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</si>
  <si>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</si>
  <si>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</si>
  <si>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</si>
  <si>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</si>
  <si>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</si>
  <si>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</si>
  <si>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</si>
  <si>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</si>
  <si>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</si>
  <si>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</si>
  <si>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</si>
  <si>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</si>
  <si>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</si>
  <si>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</si>
  <si>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</si>
  <si>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</si>
  <si>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</si>
  <si>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</si>
  <si>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</si>
  <si>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</si>
  <si>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</si>
  <si>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</si>
  <si>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</si>
  <si>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</si>
  <si>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</si>
  <si>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</si>
  <si>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</si>
  <si>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</si>
  <si>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</si>
  <si>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</si>
  <si>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</si>
  <si>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</si>
  <si>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</si>
  <si>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</si>
  <si>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</si>
  <si>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</si>
  <si>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</si>
  <si>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</si>
  <si>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</si>
  <si>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</si>
  <si>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</si>
  <si>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</si>
  <si>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</si>
  <si>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</si>
  <si>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</si>
  <si>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</si>
  <si>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</si>
  <si>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</si>
  <si>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</si>
  <si>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</si>
  <si>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</si>
  <si>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</si>
  <si>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</si>
  <si>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</si>
  <si>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</si>
  <si>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</si>
  <si>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</si>
  <si>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</si>
  <si>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</si>
  <si>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</si>
  <si>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</si>
  <si>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</si>
  <si>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</si>
  <si>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</si>
  <si>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</si>
  <si>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</si>
  <si>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</si>
  <si>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</si>
  <si>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</si>
  <si>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</si>
  <si>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</si>
  <si>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</si>
  <si>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</si>
  <si>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</si>
  <si>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</si>
  <si>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</si>
  <si>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</si>
  <si>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</si>
  <si>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</si>
  <si>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</si>
  <si>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</si>
  <si>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</si>
  <si>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</si>
  <si>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</si>
  <si>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</si>
  <si>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</si>
  <si>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</si>
  <si>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</si>
  <si>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</si>
  <si>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</si>
  <si>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</si>
  <si>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</si>
  <si>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</si>
  <si>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</si>
  <si>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</si>
  <si>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</si>
  <si>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</si>
  <si>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</si>
  <si>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</si>
  <si>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</si>
  <si>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</si>
  <si>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</si>
  <si>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</si>
  <si>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</si>
  <si>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</si>
  <si>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</si>
  <si>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</si>
  <si>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</si>
  <si>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</si>
  <si>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</si>
  <si>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</si>
  <si>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</si>
  <si>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</si>
  <si>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</si>
  <si>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</si>
  <si>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</si>
  <si>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</si>
  <si>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</si>
  <si>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</si>
  <si>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</si>
  <si>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</si>
  <si>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</si>
  <si>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</si>
  <si>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</si>
  <si>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</si>
  <si>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</si>
  <si>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</si>
  <si>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</si>
  <si>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</si>
  <si>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</si>
  <si>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</si>
  <si>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</si>
  <si>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</si>
  <si>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</si>
  <si>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</si>
  <si>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</si>
  <si>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</si>
  <si>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</si>
  <si>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</si>
  <si>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</si>
  <si>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</si>
  <si>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</si>
  <si>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</si>
  <si>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</si>
  <si>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</si>
  <si>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</si>
  <si>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</si>
  <si>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</si>
  <si>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</si>
  <si>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</si>
  <si>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</si>
  <si>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</si>
  <si>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</si>
  <si>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</si>
  <si>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</si>
  <si>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</si>
  <si>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</si>
  <si>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</si>
  <si>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</si>
  <si>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</si>
  <si>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</si>
  <si>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</si>
  <si>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</si>
  <si>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</si>
  <si>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</si>
  <si>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</si>
  <si>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</si>
  <si>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</si>
  <si>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</si>
  <si>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</si>
  <si>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</si>
  <si>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</si>
  <si>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</si>
  <si>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</si>
  <si>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</si>
  <si>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</si>
  <si>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</si>
  <si>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</si>
  <si>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</si>
  <si>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</si>
  <si>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</si>
  <si>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</si>
  <si>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</si>
  <si>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</si>
  <si>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</si>
  <si>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</si>
  <si>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</si>
  <si>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</si>
  <si>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</si>
  <si>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</si>
  <si>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</si>
  <si>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</si>
  <si>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</si>
  <si>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</si>
  <si>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</si>
  <si>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</si>
  <si>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</si>
  <si>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</si>
  <si>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</si>
  <si>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</si>
  <si>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</si>
  <si>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</si>
  <si>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</si>
  <si>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</si>
  <si>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</si>
  <si>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</si>
  <si>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</si>
  <si>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</si>
  <si>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</si>
  <si>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</si>
  <si>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</si>
  <si>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</si>
  <si>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</si>
  <si>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</si>
  <si>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</si>
  <si>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</si>
  <si>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</si>
  <si>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</si>
  <si>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</si>
  <si>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</si>
  <si>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</si>
  <si>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</si>
  <si>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</si>
  <si>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</si>
  <si>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</si>
  <si>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</si>
  <si>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</si>
  <si>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</si>
  <si>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</si>
  <si>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</si>
  <si>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</si>
  <si>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</si>
  <si>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</si>
  <si>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</si>
  <si>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</si>
  <si>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</si>
  <si>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</si>
  <si>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</si>
  <si>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</si>
  <si>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</si>
  <si>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</si>
  <si>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</si>
  <si>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</si>
  <si>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</si>
  <si>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</si>
  <si>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</si>
  <si>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</si>
  <si>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</si>
  <si>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</si>
  <si>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</si>
  <si>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</si>
  <si>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</si>
  <si>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</si>
  <si>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</si>
  <si>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</si>
  <si>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</si>
  <si>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</si>
  <si>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</si>
  <si>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</si>
  <si>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</si>
  <si>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</si>
  <si>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</si>
  <si>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</si>
  <si>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</si>
  <si>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</si>
  <si>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</si>
  <si>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</si>
  <si>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</si>
  <si>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</si>
  <si>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</si>
  <si>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</si>
  <si>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</si>
  <si>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</si>
  <si>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</si>
  <si>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</si>
  <si>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</si>
  <si>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</si>
  <si>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</si>
  <si>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</si>
  <si>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</si>
  <si>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</si>
  <si>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</si>
  <si>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</si>
  <si>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</si>
  <si>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</si>
  <si>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</si>
  <si>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</si>
  <si>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</si>
  <si>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</si>
  <si>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</si>
  <si>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</si>
  <si>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</si>
  <si>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</si>
  <si>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</si>
  <si>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</si>
  <si>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</si>
  <si>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</si>
  <si>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</si>
  <si>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</si>
  <si>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</si>
  <si>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</si>
  <si>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</si>
  <si>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</si>
  <si>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</si>
  <si>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</si>
  <si>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</si>
  <si>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</si>
  <si>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</si>
  <si>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</si>
  <si>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</si>
  <si>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</si>
  <si>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</si>
  <si>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</si>
  <si>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</si>
  <si>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</si>
  <si>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</si>
  <si>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</si>
  <si>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</si>
  <si>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</si>
  <si>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</si>
  <si>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</si>
  <si>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</si>
  <si>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</si>
  <si>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</si>
  <si>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</si>
  <si>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</si>
  <si>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</si>
  <si>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</si>
  <si>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</si>
  <si>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</si>
  <si>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</si>
  <si>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</si>
  <si>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</si>
  <si>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</si>
  <si>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</si>
  <si>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</si>
  <si>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</si>
  <si>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</si>
  <si>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</si>
  <si>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</si>
  <si>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</si>
  <si>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</si>
  <si>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</si>
  <si>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</si>
  <si>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</si>
  <si>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</si>
  <si>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</si>
  <si>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</si>
  <si>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</si>
  <si>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</si>
  <si>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</si>
  <si>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</si>
  <si>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</si>
  <si>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</si>
  <si>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</si>
  <si>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</si>
  <si>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</si>
  <si>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</si>
  <si>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</si>
  <si>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</si>
  <si>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</si>
  <si>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</si>
  <si>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</si>
  <si>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</si>
  <si>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</si>
  <si>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</si>
  <si>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</si>
  <si>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</si>
  <si>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</si>
  <si>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</si>
  <si>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</si>
  <si>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</si>
  <si>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</si>
  <si>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</si>
  <si>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</si>
  <si>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</si>
  <si>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</si>
  <si>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</si>
  <si>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</si>
  <si>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</si>
  <si>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</si>
  <si>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</si>
  <si>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</si>
  <si>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</si>
  <si>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</si>
  <si>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</si>
  <si>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</si>
  <si>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</si>
  <si>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</si>
  <si>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</si>
  <si>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</si>
  <si>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</si>
  <si>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</si>
  <si>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</si>
  <si>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</si>
  <si>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</si>
  <si>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</si>
  <si>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</si>
  <si>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</si>
  <si>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</si>
  <si>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</si>
  <si>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</si>
  <si>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</si>
  <si>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</si>
  <si>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</si>
  <si>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</si>
  <si>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</si>
  <si>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</si>
  <si>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</si>
  <si>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</si>
  <si>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</si>
  <si>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</si>
  <si>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</si>
  <si>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</si>
  <si>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</si>
  <si>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</si>
  <si>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</si>
  <si>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</si>
  <si>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</si>
  <si>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</si>
  <si>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</si>
  <si>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</si>
  <si>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</si>
  <si>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</si>
  <si>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</si>
  <si>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</si>
  <si>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</si>
  <si>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</si>
  <si>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</si>
  <si>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</si>
  <si>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</si>
  <si>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</si>
  <si>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</si>
  <si>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</si>
  <si>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</si>
  <si>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</si>
  <si>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</si>
  <si>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</si>
  <si>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</si>
  <si>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</si>
  <si>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</si>
  <si>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</si>
  <si>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</si>
  <si>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</si>
  <si>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</si>
  <si>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</si>
  <si>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</si>
  <si>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</si>
  <si>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</si>
  <si>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</si>
  <si>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</si>
  <si>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</si>
  <si>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</si>
  <si>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</si>
  <si>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</si>
  <si>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</si>
  <si>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</si>
  <si>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</si>
  <si>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</si>
  <si>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</si>
  <si>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</si>
  <si>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</si>
  <si>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</si>
  <si>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</si>
  <si>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</si>
  <si>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</si>
  <si>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</si>
  <si>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</si>
  <si>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</si>
  <si>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</si>
  <si>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</si>
  <si>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</si>
  <si>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</si>
  <si>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</si>
  <si>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</si>
  <si>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</si>
  <si>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</si>
  <si>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</si>
  <si>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</si>
  <si>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</si>
  <si>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</si>
  <si>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</si>
  <si>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</si>
  <si>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</si>
  <si>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</si>
  <si>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</si>
  <si>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</si>
  <si>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</si>
  <si>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</si>
  <si>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</si>
  <si>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</si>
  <si>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</si>
  <si>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</si>
  <si>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</si>
  <si>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</si>
  <si>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</si>
  <si>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</si>
  <si>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</si>
  <si>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</si>
  <si>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</si>
  <si>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</si>
  <si>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</si>
  <si>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</si>
  <si>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</si>
  <si>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</si>
  <si>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</si>
  <si>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</si>
  <si>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</si>
  <si>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</si>
  <si>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</si>
  <si>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</si>
  <si>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</si>
  <si>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</si>
  <si>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</si>
  <si>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</si>
  <si>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</si>
  <si>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</si>
  <si>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</si>
  <si>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</si>
  <si>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</si>
  <si>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</si>
  <si>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</si>
  <si>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</si>
  <si>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</si>
  <si>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</si>
  <si>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</si>
  <si>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</si>
  <si>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</si>
  <si>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</si>
  <si>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</si>
  <si>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</si>
  <si>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</si>
  <si>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</si>
  <si>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</si>
  <si>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</si>
  <si>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</si>
  <si>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</si>
  <si>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</si>
  <si>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</si>
  <si>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</si>
  <si>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</si>
  <si>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</si>
  <si>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</si>
  <si>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</si>
  <si>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</si>
  <si>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</si>
  <si>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</si>
  <si>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</si>
  <si>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</si>
  <si>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</si>
  <si>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</si>
  <si>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</si>
  <si>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</si>
  <si>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</si>
  <si>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</si>
  <si>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</si>
  <si>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</si>
  <si>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</si>
  <si>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</si>
  <si>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</si>
  <si>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</si>
  <si>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</si>
  <si>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</si>
  <si>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</si>
  <si>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</si>
  <si>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</si>
  <si>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</si>
  <si>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</si>
  <si>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</si>
  <si>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</si>
  <si>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</si>
  <si>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</si>
  <si>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</si>
  <si>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</si>
  <si>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</si>
  <si>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</si>
  <si>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</si>
  <si>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</si>
  <si>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</si>
  <si>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</si>
  <si>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</si>
  <si>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</si>
  <si>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</si>
  <si>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</si>
  <si>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</si>
  <si>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</si>
  <si>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</si>
  <si>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</si>
  <si>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</si>
  <si>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</si>
  <si>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</si>
  <si>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</si>
  <si>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</si>
  <si>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</si>
  <si>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</si>
  <si>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</si>
  <si>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</si>
  <si>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</si>
  <si>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</si>
  <si>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</si>
  <si>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</si>
  <si>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</si>
  <si>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</si>
  <si>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</si>
  <si>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</si>
  <si>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</si>
  <si>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</si>
  <si>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</si>
  <si>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</si>
  <si>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</si>
  <si>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</si>
  <si>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</si>
  <si>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</si>
  <si>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</si>
  <si>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</si>
  <si>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</si>
  <si>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</si>
  <si>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</si>
  <si>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</si>
  <si>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</si>
  <si>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</si>
  <si>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</si>
  <si>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</si>
  <si>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</si>
  <si>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</si>
  <si>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</si>
  <si>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</si>
  <si>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</si>
  <si>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</si>
  <si>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</si>
  <si>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</si>
  <si>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</si>
  <si>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</si>
  <si>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</si>
  <si>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</si>
  <si>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</si>
  <si>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</si>
  <si>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</si>
  <si>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</si>
  <si>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</si>
  <si>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</si>
  <si>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</si>
  <si>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</si>
  <si>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</si>
  <si>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</si>
  <si>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</si>
  <si>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</si>
  <si>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</si>
  <si>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</si>
  <si>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</si>
  <si>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</si>
  <si>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</si>
  <si>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</si>
  <si>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</si>
  <si>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</si>
  <si>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</si>
  <si>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</si>
  <si>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</si>
  <si>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</si>
  <si>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</si>
  <si>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</si>
  <si>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</si>
  <si>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</si>
  <si>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</si>
  <si>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</si>
  <si>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</si>
  <si>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</si>
  <si>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</si>
  <si>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</si>
  <si>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</si>
  <si>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</si>
  <si>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</si>
  <si>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</si>
  <si>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</si>
  <si>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</si>
  <si>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</si>
  <si>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</si>
  <si>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</si>
  <si>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</si>
  <si>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</si>
  <si>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</si>
  <si>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</si>
  <si>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</si>
  <si>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</si>
  <si>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</si>
  <si>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</si>
  <si>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</si>
  <si>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</si>
  <si>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</si>
  <si>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</si>
  <si>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</si>
  <si>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</si>
  <si>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</si>
  <si>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</si>
  <si>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</si>
  <si>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</si>
  <si>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</si>
  <si>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</si>
  <si>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</si>
  <si>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</si>
  <si>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</si>
  <si>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</si>
  <si>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</si>
  <si>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</si>
  <si>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</si>
  <si>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</si>
  <si>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</si>
  <si>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</si>
  <si>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</si>
  <si>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</si>
  <si>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</si>
  <si>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</si>
  <si>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</si>
  <si>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</si>
  <si>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</si>
  <si>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</si>
  <si>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</si>
  <si>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</si>
  <si>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</si>
  <si>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</si>
  <si>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</si>
  <si>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</si>
  <si>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</si>
  <si>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</si>
  <si>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</si>
  <si>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</si>
  <si>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</si>
  <si>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</si>
  <si>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</si>
  <si>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</si>
  <si>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</si>
  <si>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</si>
  <si>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</si>
  <si>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</si>
  <si>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</si>
  <si>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</si>
  <si>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</si>
  <si>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</si>
  <si>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</si>
  <si>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</si>
  <si>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</si>
  <si>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</si>
  <si>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</si>
  <si>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</si>
  <si>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</si>
  <si>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</si>
  <si>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</si>
  <si>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</si>
  <si>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</si>
  <si>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</si>
  <si>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</si>
  <si>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</si>
  <si>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</si>
  <si>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</si>
  <si>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</si>
  <si>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</si>
  <si>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</si>
  <si>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</si>
  <si>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</si>
  <si>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</si>
  <si>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</si>
  <si>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</si>
  <si>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</si>
  <si>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</si>
  <si>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</si>
  <si>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</si>
  <si>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</si>
  <si>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</si>
  <si>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</si>
  <si>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</si>
  <si>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</si>
  <si>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</si>
  <si>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</si>
  <si>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</si>
  <si>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</si>
  <si>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</si>
  <si>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</si>
  <si>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</si>
  <si>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</si>
  <si>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</si>
  <si>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</si>
  <si>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</si>
  <si>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</si>
  <si>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</si>
  <si>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</si>
  <si>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</si>
  <si>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</si>
  <si>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</si>
  <si>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</si>
  <si>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</si>
  <si>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</si>
  <si>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</si>
  <si>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</si>
  <si>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</si>
  <si>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</si>
  <si>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</si>
  <si>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</si>
  <si>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</si>
  <si>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</si>
  <si>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</si>
  <si>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</si>
  <si>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</si>
  <si>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</si>
  <si>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</si>
  <si>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</si>
  <si>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</si>
  <si>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</si>
  <si>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</si>
  <si>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</si>
  <si>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</si>
  <si>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</si>
  <si>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</si>
  <si>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</si>
  <si>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</si>
  <si>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</si>
  <si>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</si>
  <si>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</si>
  <si>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</si>
  <si>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</si>
  <si>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</si>
  <si>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</si>
  <si>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</si>
  <si>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</si>
  <si>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</si>
  <si>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</si>
  <si>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</si>
  <si>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</si>
  <si>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</si>
  <si>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</si>
  <si>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</si>
  <si>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</si>
  <si>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</si>
  <si>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</si>
  <si>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</si>
  <si>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</si>
  <si>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</si>
  <si>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</si>
  <si>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</si>
  <si>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</si>
  <si>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</si>
  <si>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</si>
  <si>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</si>
  <si>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</si>
  <si>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</si>
  <si>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</si>
  <si>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</si>
  <si>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</si>
  <si>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</si>
  <si>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</si>
  <si>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</si>
  <si>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</si>
  <si>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</si>
  <si>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</si>
  <si>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</si>
  <si>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</si>
  <si>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</si>
  <si>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</si>
  <si>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</si>
  <si>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</si>
  <si>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</si>
  <si>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</si>
  <si>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</si>
  <si>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</si>
  <si>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</si>
  <si>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</si>
  <si>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</si>
  <si>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</si>
  <si>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</si>
  <si>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</si>
  <si>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</si>
  <si>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</si>
  <si>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</si>
  <si>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</si>
  <si>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</si>
  <si>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</si>
  <si>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</si>
  <si>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</si>
  <si>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</si>
  <si>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</si>
  <si>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</si>
  <si>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</si>
  <si>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</si>
  <si>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</si>
  <si>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</si>
  <si>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</si>
  <si>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</si>
  <si>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</si>
  <si>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</si>
  <si>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</si>
  <si>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</si>
  <si>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</si>
  <si>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</si>
  <si>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</si>
  <si>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</si>
  <si>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</si>
  <si>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</si>
  <si>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</si>
  <si>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</si>
  <si>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</si>
  <si>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</si>
  <si>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</si>
  <si>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</si>
  <si>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</si>
  <si>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</si>
  <si>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</si>
  <si>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</si>
  <si>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</si>
  <si>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</si>
  <si>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</si>
  <si>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</si>
  <si>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</si>
  <si>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</si>
  <si>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</si>
  <si>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</si>
  <si>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</si>
  <si>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</si>
  <si>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</si>
  <si>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</si>
  <si>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</si>
  <si>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</si>
  <si>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</si>
  <si>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</si>
  <si>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</si>
  <si>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</si>
  <si>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</si>
  <si>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</si>
  <si>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</si>
  <si>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</si>
  <si>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</si>
  <si>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</si>
  <si>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</si>
  <si>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</si>
  <si>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</si>
  <si>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</si>
  <si>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</si>
  <si>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</si>
  <si>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</si>
  <si>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</si>
  <si>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</si>
  <si>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</si>
  <si>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</si>
  <si>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</si>
  <si>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</si>
  <si>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</si>
  <si>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</si>
  <si>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</si>
  <si>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</si>
  <si>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</si>
  <si>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</si>
  <si>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</si>
  <si>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</si>
  <si>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</si>
  <si>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</si>
  <si>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</si>
  <si>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</si>
  <si>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</si>
  <si>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</si>
  <si>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</si>
  <si>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</si>
  <si>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</si>
  <si>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</si>
  <si>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</si>
  <si>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</si>
  <si>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</si>
  <si>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</si>
  <si>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</si>
  <si>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</si>
  <si>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</si>
  <si>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</si>
  <si>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</si>
  <si>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</si>
  <si>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</si>
  <si>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</si>
  <si>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</si>
  <si>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</si>
  <si>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</si>
  <si>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</si>
  <si>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</si>
  <si>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</si>
  <si>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</si>
  <si>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</si>
  <si>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</si>
  <si>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</si>
  <si>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</si>
  <si>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</si>
  <si>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</si>
  <si>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</si>
  <si>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</si>
  <si>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</si>
  <si>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</si>
  <si>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</si>
  <si>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</si>
  <si>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</si>
  <si>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</si>
  <si>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</si>
  <si>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</si>
  <si>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</si>
  <si>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</si>
  <si>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</si>
  <si>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</si>
  <si>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</si>
  <si>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</si>
  <si>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</si>
  <si>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</si>
  <si>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</si>
  <si>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</si>
  <si>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</si>
  <si>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</si>
  <si>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</si>
  <si>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</si>
  <si>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</si>
  <si>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</si>
  <si>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</si>
  <si>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</si>
  <si>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</si>
  <si>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</si>
  <si>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</si>
  <si>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</si>
  <si>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</si>
  <si>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</si>
  <si>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</si>
  <si>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</si>
  <si>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</si>
  <si>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</si>
  <si>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</si>
  <si>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</si>
  <si>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</si>
  <si>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</si>
  <si>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</si>
  <si>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</si>
  <si>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</si>
  <si>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</si>
  <si>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</si>
  <si>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</si>
  <si>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</si>
  <si>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</si>
  <si>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</si>
  <si>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</si>
  <si>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</si>
  <si>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</si>
  <si>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</si>
  <si>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</si>
  <si>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</si>
  <si>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</si>
  <si>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</si>
  <si>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</si>
  <si>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</si>
  <si>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</si>
  <si>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</si>
  <si>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</si>
  <si>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</si>
  <si>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</si>
  <si>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</si>
  <si>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</si>
  <si>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</si>
  <si>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</si>
  <si>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</si>
  <si>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</si>
  <si>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</si>
  <si>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</si>
  <si>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</si>
  <si>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</si>
  <si>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</si>
  <si>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</si>
  <si>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</si>
  <si>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</si>
  <si>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</si>
  <si>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</si>
  <si>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</si>
  <si>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</si>
  <si>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</si>
  <si>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</si>
  <si>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</si>
  <si>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</si>
  <si>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</si>
  <si>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</si>
  <si>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</si>
  <si>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</si>
  <si>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</si>
  <si>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</si>
  <si>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</si>
  <si>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</si>
  <si>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</si>
  <si>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</si>
  <si>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</si>
  <si>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</si>
  <si>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</si>
  <si>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</si>
  <si>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</si>
  <si>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</si>
  <si>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</si>
  <si>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</si>
  <si>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</si>
  <si>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</si>
  <si>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</si>
  <si>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</si>
  <si>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</si>
  <si>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</si>
  <si>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</si>
  <si>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</si>
  <si>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</si>
  <si>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</si>
  <si>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</si>
  <si>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</si>
  <si>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</si>
  <si>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</si>
  <si>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</si>
  <si>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</si>
  <si>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</si>
  <si>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</si>
  <si>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</si>
  <si>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</si>
  <si>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</si>
  <si>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</si>
  <si>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</si>
  <si>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</si>
  <si>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</si>
  <si>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</si>
  <si>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</si>
  <si>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</si>
  <si>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</si>
  <si>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</si>
  <si>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</si>
  <si>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</si>
  <si>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</si>
  <si>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</si>
  <si>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</si>
  <si>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</si>
  <si>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</si>
  <si>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</si>
  <si>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</si>
  <si>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</si>
  <si>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</si>
  <si>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</si>
  <si>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</si>
  <si>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</si>
  <si>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</si>
  <si>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</si>
  <si>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</si>
  <si>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</si>
  <si>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</si>
  <si>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</si>
  <si>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</si>
  <si>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</si>
  <si>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</si>
  <si>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</si>
  <si>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</si>
  <si>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</si>
  <si>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</si>
  <si>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</si>
  <si>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</si>
  <si>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</si>
  <si>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</si>
  <si>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</si>
  <si>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</si>
  <si>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</si>
  <si>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</si>
  <si>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</si>
  <si>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</si>
  <si>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</si>
  <si>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</si>
  <si>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</si>
  <si>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</si>
  <si>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</si>
  <si>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</si>
  <si>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</si>
  <si>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</si>
  <si>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</si>
  <si>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</si>
  <si>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</si>
  <si>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</si>
  <si>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</si>
  <si>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</si>
  <si>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</si>
  <si>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</si>
  <si>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</si>
  <si>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</si>
  <si>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</si>
  <si>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</si>
  <si>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</si>
  <si>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</si>
  <si>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</si>
  <si>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</si>
  <si>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</si>
  <si>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</si>
  <si>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</si>
  <si>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</si>
  <si>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</si>
  <si>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</si>
  <si>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</si>
  <si>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</si>
  <si>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</si>
  <si>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</si>
  <si>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</si>
  <si>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</si>
  <si>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</si>
  <si>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</si>
  <si>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</si>
  <si>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</si>
  <si>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</si>
  <si>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</si>
  <si>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</si>
  <si>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</si>
  <si>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</si>
  <si>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</si>
  <si>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</si>
  <si>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</si>
  <si>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</si>
  <si>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</si>
  <si>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</si>
  <si>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</si>
  <si>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</si>
  <si>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</si>
  <si>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</si>
  <si>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</si>
  <si>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</si>
  <si>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</si>
  <si>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</si>
  <si>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</si>
  <si>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</si>
  <si>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</si>
  <si>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</si>
  <si>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</si>
  <si>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</si>
  <si>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</si>
  <si>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</si>
  <si>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</si>
  <si>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</si>
  <si>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</si>
  <si>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</si>
  <si>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</si>
  <si>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</si>
  <si>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</si>
  <si>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</si>
  <si>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</si>
  <si>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</si>
  <si>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</si>
  <si>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</si>
  <si>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</si>
  <si>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</si>
  <si>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</si>
  <si>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</si>
  <si>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</si>
  <si>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</si>
  <si>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</si>
  <si>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</si>
  <si>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</si>
  <si>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</si>
  <si>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</si>
  <si>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</si>
  <si>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</si>
  <si>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</si>
  <si>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</si>
  <si>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</si>
  <si>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</si>
  <si>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</si>
  <si>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</si>
  <si>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</si>
  <si>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</si>
  <si>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</si>
  <si>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</si>
  <si>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</si>
  <si>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</si>
  <si>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</si>
  <si>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</si>
  <si>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</si>
  <si>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</si>
  <si>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</si>
  <si>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</si>
  <si>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</si>
  <si>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</si>
  <si>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</si>
  <si>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</si>
  <si>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</si>
  <si>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</si>
  <si>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</si>
  <si>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</si>
  <si>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</si>
  <si>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</si>
  <si>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</si>
  <si>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</si>
  <si>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</si>
  <si>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</si>
  <si>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</si>
  <si>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</si>
  <si>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</si>
  <si>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</si>
  <si>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</si>
  <si>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</si>
  <si>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</si>
  <si>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</si>
  <si>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</si>
  <si>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</si>
  <si>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</si>
  <si>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</si>
  <si>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</si>
  <si>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</si>
  <si>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</si>
  <si>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</si>
  <si>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</si>
  <si>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</si>
  <si>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</si>
  <si>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</si>
  <si>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</si>
  <si>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</si>
  <si>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</si>
  <si>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</si>
  <si>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</si>
  <si>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</si>
  <si>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</si>
  <si>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</si>
  <si>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</si>
  <si>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</si>
  <si>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</si>
  <si>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</si>
  <si>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</si>
  <si>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</si>
  <si>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</si>
  <si>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</si>
  <si>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</si>
  <si>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</si>
  <si>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</si>
  <si>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</si>
  <si>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</si>
  <si>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</si>
  <si>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</si>
  <si>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</si>
  <si>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</si>
  <si>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</si>
  <si>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</si>
  <si>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</si>
  <si>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</si>
  <si>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</si>
  <si>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</si>
  <si>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</si>
  <si>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</si>
  <si>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</si>
  <si>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</si>
  <si>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</si>
  <si>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</si>
  <si>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</si>
  <si>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</si>
  <si>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</si>
  <si>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</si>
  <si>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</si>
  <si>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</si>
  <si>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</si>
  <si>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</si>
  <si>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</si>
  <si>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</si>
  <si>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</si>
  <si>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</si>
  <si>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</si>
  <si>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</si>
  <si>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</si>
  <si>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</si>
  <si>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</si>
  <si>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</si>
  <si>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</si>
  <si>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</si>
  <si>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</si>
  <si>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</si>
  <si>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</si>
  <si>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</si>
  <si>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</si>
  <si>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</si>
  <si>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</si>
  <si>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</si>
  <si>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</si>
  <si>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</si>
  <si>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</si>
  <si>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</si>
  <si>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</si>
  <si>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</si>
  <si>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</si>
  <si>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</si>
  <si>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</si>
  <si>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</si>
  <si>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</si>
  <si>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</si>
  <si>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</si>
  <si>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</si>
  <si>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</si>
  <si>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</si>
  <si>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</si>
  <si>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</si>
  <si>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</si>
  <si>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</si>
  <si>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</si>
  <si>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</si>
  <si>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</si>
  <si>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</si>
  <si>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</si>
  <si>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</si>
  <si>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</si>
  <si>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</si>
  <si>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</si>
  <si>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</si>
  <si>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</si>
  <si>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</si>
  <si>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</si>
  <si>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</si>
  <si>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</si>
  <si>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</si>
  <si>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</si>
  <si>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</si>
  <si>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</si>
  <si>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</si>
  <si>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</si>
  <si>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</si>
  <si>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</si>
  <si>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</si>
  <si>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</si>
  <si>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</si>
  <si>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</si>
  <si>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</si>
  <si>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</si>
  <si>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</si>
  <si>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</si>
  <si>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</si>
  <si>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</si>
  <si>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</si>
  <si>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</si>
  <si>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</si>
  <si>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</si>
  <si>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</si>
  <si>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</si>
  <si>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</si>
  <si>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</si>
  <si>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</si>
  <si>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</si>
  <si>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</si>
  <si>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</si>
  <si>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</si>
  <si>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</si>
  <si>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</si>
  <si>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</si>
  <si>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</si>
  <si>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</si>
  <si>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</si>
  <si>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</si>
  <si>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</si>
  <si>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</si>
  <si>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</si>
  <si>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</si>
  <si>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</si>
  <si>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</si>
  <si>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</si>
  <si>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</si>
  <si>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</si>
  <si>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</si>
  <si>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</si>
  <si>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</si>
  <si>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</si>
  <si>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</si>
  <si>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</si>
  <si>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</si>
  <si>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</si>
  <si>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</si>
  <si>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</si>
  <si>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</si>
  <si>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</si>
  <si>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</si>
  <si>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</si>
  <si>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</si>
  <si>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</si>
  <si>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</si>
  <si>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</si>
  <si>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</si>
  <si>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</si>
  <si>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</si>
  <si>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</si>
  <si>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</si>
  <si>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</si>
  <si>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</si>
  <si>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</si>
  <si>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</si>
  <si>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</si>
  <si>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</si>
  <si>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</si>
  <si>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</si>
  <si>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</si>
  <si>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</si>
  <si>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</si>
  <si>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</si>
  <si>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</si>
  <si>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</si>
  <si>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</si>
  <si>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</si>
  <si>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</si>
  <si>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</si>
  <si>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</si>
  <si>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</si>
  <si>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</si>
  <si>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</si>
  <si>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</si>
  <si>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</si>
  <si>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</si>
  <si>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</si>
  <si>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</si>
  <si>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</si>
  <si>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</si>
  <si>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</si>
  <si>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</si>
  <si>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</si>
  <si>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</si>
  <si>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</si>
  <si>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</si>
  <si>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</si>
  <si>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</si>
  <si>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</si>
  <si>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</si>
  <si>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</si>
  <si>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</si>
  <si>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</si>
  <si>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</si>
  <si>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</si>
  <si>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</si>
  <si>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</si>
  <si>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</si>
  <si>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</si>
  <si>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</si>
  <si>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</si>
  <si>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</si>
  <si>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</si>
  <si>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</si>
  <si>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</si>
  <si>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</si>
  <si>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</si>
  <si>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</si>
  <si>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</si>
  <si>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</si>
  <si>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</si>
  <si>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</si>
  <si>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</si>
  <si>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</si>
  <si>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</si>
  <si>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</si>
  <si>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</si>
  <si>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</si>
  <si>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</si>
  <si>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</si>
  <si>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</si>
  <si>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</si>
  <si>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</si>
  <si>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</si>
  <si>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</si>
  <si>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</si>
  <si>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</si>
  <si>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</si>
  <si>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</si>
  <si>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</si>
  <si>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</si>
  <si>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</si>
  <si>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</si>
  <si>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</si>
  <si>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</si>
  <si>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</si>
  <si>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</si>
  <si>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</si>
  <si>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</si>
  <si>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</si>
  <si>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</si>
  <si>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</si>
  <si>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</si>
  <si>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</si>
  <si>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</si>
  <si>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</si>
  <si>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</si>
  <si>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</si>
  <si>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</si>
  <si>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</si>
  <si>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</si>
  <si>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</si>
  <si>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</si>
  <si>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</si>
  <si>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</si>
  <si>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</si>
  <si>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</si>
  <si>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</si>
  <si>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</si>
  <si>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</si>
  <si>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</si>
  <si>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</si>
  <si>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</si>
  <si>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</si>
  <si>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</si>
  <si>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</si>
  <si>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</si>
  <si>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</si>
  <si>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</si>
  <si>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</si>
  <si>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</si>
  <si>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</si>
  <si>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</si>
  <si>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</si>
  <si>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</si>
  <si>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</si>
  <si>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</si>
  <si>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</si>
  <si>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</si>
  <si>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</si>
  <si>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</si>
  <si>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</si>
  <si>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</si>
  <si>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</si>
  <si>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</si>
  <si>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</si>
  <si>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</si>
  <si>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</si>
  <si>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</si>
  <si>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</si>
  <si>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</si>
  <si>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</si>
  <si>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</si>
  <si>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</si>
  <si>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</si>
  <si>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</si>
  <si>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</si>
  <si>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</si>
  <si>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</si>
  <si>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</si>
  <si>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</si>
  <si>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</si>
  <si>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</si>
  <si>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</si>
  <si>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</si>
  <si>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</si>
  <si>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</si>
  <si>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</si>
  <si>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</si>
  <si>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</si>
  <si>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</si>
  <si>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</si>
  <si>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</si>
  <si>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</si>
  <si>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</si>
  <si>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</si>
  <si>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</si>
  <si>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</si>
  <si>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</si>
  <si>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</si>
  <si>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</si>
  <si>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</si>
  <si>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</si>
  <si>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</si>
  <si>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</si>
  <si>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</si>
  <si>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</si>
  <si>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</si>
  <si>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</si>
  <si>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</si>
  <si>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</si>
  <si>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</si>
  <si>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</si>
  <si>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</si>
  <si>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</si>
  <si>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</si>
  <si>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</si>
  <si>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</si>
  <si>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</si>
  <si>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</si>
  <si>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</si>
  <si>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</si>
  <si>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</si>
  <si>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</si>
  <si>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</si>
  <si>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</si>
  <si>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</si>
  <si>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</si>
  <si>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</si>
  <si>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</si>
  <si>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</si>
  <si>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</si>
  <si>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</si>
  <si>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</si>
  <si>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</si>
  <si>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</si>
  <si>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</si>
  <si>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</si>
  <si>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</si>
  <si>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</si>
  <si>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</si>
  <si>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</si>
  <si>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</si>
  <si>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</si>
  <si>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</si>
  <si>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</si>
  <si>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</si>
  <si>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</si>
  <si>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</si>
  <si>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</si>
  <si>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</si>
  <si>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</si>
  <si>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</si>
  <si>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</si>
  <si>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</si>
  <si>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</si>
  <si>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</si>
  <si>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</si>
  <si>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</si>
  <si>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</si>
  <si>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</si>
  <si>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</si>
  <si>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</si>
  <si>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</si>
  <si>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</si>
  <si>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</si>
  <si>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</si>
  <si>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</si>
  <si>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</si>
  <si>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</si>
  <si>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</si>
  <si>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</si>
  <si>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</si>
  <si>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</si>
  <si>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</si>
  <si>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</si>
  <si>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</si>
  <si>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</si>
  <si>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</si>
  <si>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</si>
  <si>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</si>
  <si>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</si>
  <si>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</si>
  <si>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</si>
  <si>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</si>
  <si>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</si>
  <si>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</si>
  <si>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</si>
  <si>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</si>
  <si>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</si>
  <si>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</si>
  <si>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</si>
  <si>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</si>
  <si>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</si>
  <si>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</si>
  <si>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</si>
  <si>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</si>
  <si>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</si>
  <si>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</si>
  <si>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</si>
  <si>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</si>
  <si>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</si>
  <si>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</si>
  <si>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</si>
  <si>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</si>
  <si>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</si>
  <si>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</si>
  <si>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</si>
  <si>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</si>
  <si>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</si>
  <si>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</si>
  <si>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</si>
  <si>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</si>
  <si>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</si>
  <si>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</si>
  <si>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</si>
  <si>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</si>
  <si>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</si>
  <si>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</si>
  <si>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</si>
  <si>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</si>
  <si>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</si>
  <si>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</si>
  <si>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</si>
  <si>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</si>
  <si>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</si>
  <si>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</si>
  <si>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</si>
  <si>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</si>
  <si>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</si>
  <si>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</si>
  <si>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</si>
  <si>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</si>
  <si>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</si>
  <si>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</si>
  <si>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</si>
  <si>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</si>
  <si>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</si>
  <si>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</si>
  <si>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</si>
  <si>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</si>
  <si>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</si>
  <si>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</si>
  <si>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</si>
  <si>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</si>
  <si>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</si>
  <si>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</si>
  <si>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</si>
  <si>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</si>
  <si>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</si>
  <si>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</si>
  <si>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</si>
  <si>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</si>
  <si>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</si>
  <si>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</si>
  <si>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</si>
  <si>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</si>
  <si>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</si>
  <si>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</si>
  <si>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</si>
  <si>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</si>
  <si>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</si>
  <si>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</si>
  <si>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</si>
  <si>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</si>
  <si>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</si>
  <si>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</si>
  <si>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</si>
  <si>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</si>
  <si>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</si>
  <si>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</si>
  <si>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</si>
  <si>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</si>
  <si>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</si>
  <si>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</si>
  <si>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</si>
  <si>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</si>
  <si>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</si>
  <si>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</si>
  <si>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</si>
  <si>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</si>
  <si>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</si>
  <si>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</si>
  <si>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</si>
  <si>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</si>
  <si>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</si>
  <si>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</si>
  <si>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</si>
  <si>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</si>
  <si>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</si>
  <si>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</si>
  <si>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</si>
  <si>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</si>
  <si>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</si>
  <si>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</si>
  <si>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</si>
  <si>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</si>
  <si>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</si>
  <si>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</si>
  <si>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</si>
  <si>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</si>
  <si>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</si>
  <si>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</si>
  <si>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</si>
  <si>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</si>
  <si>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</si>
  <si>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</si>
  <si>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</si>
  <si>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</si>
  <si>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</si>
  <si>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</si>
  <si>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</si>
  <si>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</si>
  <si>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</si>
  <si>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</si>
  <si>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</si>
  <si>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</si>
  <si>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</si>
  <si>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</si>
  <si>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</si>
  <si>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</si>
  <si>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</si>
  <si>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</si>
  <si>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</si>
  <si>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</si>
  <si>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</si>
  <si>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</si>
  <si>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</si>
  <si>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</si>
  <si>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</si>
  <si>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</si>
  <si>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</si>
  <si>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</si>
  <si>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</si>
  <si>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</si>
  <si>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</si>
  <si>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</si>
  <si>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</si>
  <si>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</si>
  <si>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</si>
  <si>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</si>
  <si>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</si>
  <si>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</si>
  <si>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</si>
  <si>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</si>
  <si>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</si>
  <si>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</si>
  <si>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</si>
  <si>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</si>
  <si>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</si>
  <si>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</si>
  <si>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</si>
  <si>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</si>
  <si>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</si>
  <si>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</si>
  <si>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</si>
  <si>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</si>
  <si>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</si>
  <si>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</si>
  <si>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</si>
  <si>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</si>
  <si>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</si>
  <si>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</si>
  <si>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</si>
  <si>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</si>
  <si>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</si>
  <si>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</si>
  <si>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</si>
  <si>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</si>
  <si>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</si>
  <si>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</si>
  <si>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</si>
  <si>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</si>
  <si>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</si>
  <si>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</si>
  <si>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</si>
  <si>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</si>
  <si>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</si>
  <si>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</si>
  <si>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</si>
  <si>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</si>
  <si>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</si>
  <si>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</si>
  <si>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</si>
  <si>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</si>
  <si>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</si>
  <si>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</si>
  <si>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</si>
  <si>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</si>
  <si>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</si>
  <si>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</si>
  <si>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</si>
  <si>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</si>
  <si>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</si>
  <si>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</si>
  <si>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</si>
  <si>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</si>
  <si>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</si>
  <si>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</si>
  <si>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</si>
  <si>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</si>
  <si>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</si>
  <si>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</si>
  <si>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</si>
  <si>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</si>
  <si>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</si>
  <si>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</si>
  <si>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</si>
  <si>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</si>
  <si>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</si>
  <si>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</si>
  <si>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</si>
  <si>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</si>
  <si>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</si>
  <si>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</si>
  <si>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</si>
  <si>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</si>
  <si>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</si>
  <si>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</si>
  <si>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</si>
  <si>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</si>
  <si>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</si>
  <si>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</si>
  <si>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</si>
  <si>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</si>
  <si>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</si>
  <si>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</si>
  <si>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</si>
  <si>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</si>
  <si>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</si>
  <si>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</si>
  <si>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</si>
  <si>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</si>
  <si>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</si>
  <si>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</si>
  <si>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</si>
  <si>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</si>
  <si>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</si>
  <si>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</si>
  <si>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</si>
  <si>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</si>
  <si>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</si>
  <si>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</si>
  <si>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</si>
  <si>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</si>
  <si>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</si>
  <si>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</si>
  <si>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</si>
  <si>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</si>
  <si>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</si>
  <si>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</si>
  <si>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</si>
  <si>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</si>
  <si>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</si>
  <si>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</si>
  <si>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</si>
  <si>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</si>
  <si>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</si>
  <si>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</si>
  <si>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</si>
  <si>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</si>
  <si>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</si>
  <si>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</si>
  <si>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</si>
  <si>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</si>
  <si>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</si>
  <si>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</si>
  <si>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</si>
  <si>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</si>
  <si>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</si>
  <si>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</si>
  <si>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</si>
  <si>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</si>
  <si>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</si>
  <si>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</si>
  <si>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</si>
  <si>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</si>
  <si>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</si>
  <si>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</si>
  <si>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</si>
  <si>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</si>
  <si>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</si>
  <si>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</si>
  <si>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</si>
  <si>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</si>
  <si>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</si>
  <si>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</si>
  <si>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</si>
  <si>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</si>
  <si>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</si>
  <si>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</si>
  <si>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</si>
  <si>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</si>
  <si>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</si>
  <si>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</si>
  <si>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</si>
  <si>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</si>
  <si>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</si>
  <si>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</si>
  <si>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</si>
  <si>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</si>
  <si>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</si>
  <si>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</si>
  <si>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</si>
  <si>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</si>
  <si>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</si>
  <si>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</si>
  <si>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</si>
  <si>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</si>
  <si>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</si>
  <si>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</si>
  <si>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</si>
  <si>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</si>
  <si>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</si>
  <si>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</si>
  <si>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</si>
  <si>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</si>
  <si>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</si>
  <si>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</si>
  <si>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</si>
  <si>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</si>
  <si>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</si>
  <si>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</si>
  <si>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</si>
  <si>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</si>
  <si>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</si>
  <si>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</si>
  <si>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</si>
  <si>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</si>
  <si>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</si>
  <si>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</si>
  <si>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</si>
  <si>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</si>
  <si>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</si>
  <si>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</si>
  <si>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</si>
  <si>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</si>
  <si>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</si>
  <si>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</si>
  <si>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</si>
  <si>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</si>
  <si>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</si>
  <si>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</si>
  <si>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</si>
  <si>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</si>
  <si>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</si>
  <si>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</si>
  <si>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</si>
  <si>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</si>
  <si>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</si>
  <si>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</si>
  <si>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</si>
  <si>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</si>
  <si>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</si>
  <si>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</si>
  <si>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</si>
  <si>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</si>
  <si>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</si>
  <si>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</si>
  <si>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</si>
  <si>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</si>
  <si>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</si>
  <si>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</si>
  <si>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</si>
  <si>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</si>
  <si>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</si>
  <si>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</si>
  <si>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</si>
  <si>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</si>
  <si>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</si>
  <si>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</si>
  <si>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</si>
  <si>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</si>
  <si>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</si>
  <si>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</si>
  <si>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</si>
  <si>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</si>
  <si>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</si>
  <si>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</si>
  <si>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</si>
  <si>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</si>
  <si>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</si>
  <si>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</si>
  <si>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</si>
  <si>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</si>
  <si>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</si>
  <si>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</si>
  <si>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</si>
  <si>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</si>
  <si>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</si>
  <si>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</si>
  <si>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</si>
  <si>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</si>
  <si>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</si>
  <si>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</si>
  <si>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</si>
  <si>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</si>
  <si>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</si>
  <si>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</si>
  <si>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</si>
  <si>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</si>
  <si>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</si>
  <si>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</si>
  <si>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</si>
  <si>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</si>
  <si>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</si>
  <si>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</si>
  <si>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</si>
  <si>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</si>
  <si>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</si>
  <si>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</si>
  <si>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</si>
  <si>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</si>
  <si>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</si>
  <si>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</si>
  <si>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</si>
  <si>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</si>
  <si>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</si>
  <si>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</si>
  <si>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</si>
  <si>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</si>
  <si>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</si>
  <si>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</si>
  <si>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</si>
  <si>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</si>
  <si>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</si>
  <si>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</si>
  <si>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</si>
  <si>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</si>
  <si>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</si>
  <si>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</si>
  <si>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</si>
  <si>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</si>
  <si>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</si>
  <si>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</si>
  <si>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</si>
  <si>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</si>
  <si>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</si>
  <si>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</si>
  <si>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</si>
  <si>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</si>
  <si>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</si>
  <si>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</si>
  <si>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</si>
  <si>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</si>
  <si>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</si>
  <si>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</si>
  <si>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</si>
  <si>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</si>
  <si>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</si>
  <si>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</si>
  <si>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</si>
  <si>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</si>
  <si>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</si>
  <si>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</si>
  <si>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</si>
  <si>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</si>
  <si>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</si>
  <si>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</si>
  <si>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</si>
  <si>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</si>
  <si>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</si>
  <si>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</si>
  <si>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</si>
  <si>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</si>
  <si>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</si>
  <si>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</si>
  <si>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</si>
  <si>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</si>
  <si>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</si>
  <si>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</si>
  <si>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</si>
  <si>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</si>
  <si>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</si>
  <si>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</si>
  <si>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</si>
  <si>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</si>
  <si>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</si>
  <si>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</si>
  <si>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</si>
  <si>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</si>
  <si>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</si>
  <si>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</si>
  <si>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</si>
  <si>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</si>
  <si>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</si>
  <si>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</si>
  <si>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</si>
  <si>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</si>
  <si>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</si>
  <si>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</si>
  <si>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</si>
  <si>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</si>
  <si>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</si>
  <si>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</si>
  <si>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</si>
  <si>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</si>
  <si>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</si>
  <si>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</si>
  <si>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</si>
  <si>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</si>
  <si>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</si>
  <si>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</si>
  <si>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</si>
  <si>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</si>
  <si>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</si>
  <si>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</si>
  <si>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</si>
  <si>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</si>
  <si>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</si>
  <si>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</si>
  <si>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</si>
  <si>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</si>
  <si>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</si>
  <si>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</si>
  <si>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</si>
  <si>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</si>
  <si>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</si>
  <si>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</si>
  <si>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</si>
  <si>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</si>
  <si>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</si>
  <si>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</si>
  <si>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</si>
  <si>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</si>
  <si>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</si>
  <si>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</si>
  <si>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</si>
  <si>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</si>
  <si>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</si>
  <si>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</si>
  <si>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</si>
  <si>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</si>
  <si>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</si>
  <si>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</si>
  <si>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</si>
  <si>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</si>
  <si>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</si>
  <si>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</si>
  <si>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</si>
  <si>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</si>
  <si>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</si>
  <si>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</si>
  <si>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</si>
  <si>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</si>
  <si>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</si>
  <si>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</si>
  <si>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</si>
  <si>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</si>
  <si>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</si>
  <si>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</si>
  <si>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</si>
  <si>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</si>
  <si>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</si>
  <si>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</si>
  <si>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</si>
  <si>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</si>
  <si>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</si>
  <si>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</si>
  <si>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</si>
  <si>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</si>
  <si>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</si>
  <si>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</si>
  <si>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</si>
  <si>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</si>
  <si>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</si>
  <si>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</si>
  <si>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</si>
  <si>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</si>
  <si>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</si>
  <si>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</si>
  <si>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</si>
  <si>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</si>
  <si>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</si>
  <si>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</si>
  <si>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</si>
  <si>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</si>
  <si>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</si>
  <si>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</si>
  <si>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</si>
  <si>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</si>
  <si>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</si>
  <si>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</si>
  <si>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</si>
  <si>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</si>
  <si>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</si>
  <si>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</si>
  <si>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</si>
  <si>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</si>
  <si>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</si>
  <si>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</si>
  <si>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</si>
  <si>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</si>
  <si>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</si>
  <si>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</si>
  <si>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</si>
  <si>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</si>
  <si>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</si>
  <si>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</si>
  <si>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</si>
  <si>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</si>
  <si>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</si>
  <si>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</si>
  <si>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</si>
  <si>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</si>
  <si>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</si>
  <si>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</si>
  <si>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</si>
  <si>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</si>
  <si>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</si>
  <si>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</si>
  <si>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</si>
  <si>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</si>
  <si>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</si>
  <si>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</si>
  <si>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</si>
  <si>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</si>
  <si>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</si>
  <si>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</si>
  <si>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</si>
  <si>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</si>
  <si>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</si>
  <si>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</si>
  <si>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</si>
  <si>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</si>
  <si>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</si>
  <si>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</si>
  <si>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</si>
  <si>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</si>
  <si>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</si>
  <si>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</si>
  <si>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</si>
  <si>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</si>
  <si>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</si>
  <si>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</si>
  <si>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</si>
  <si>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</si>
  <si>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</si>
  <si>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</si>
  <si>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</si>
  <si>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</si>
  <si>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</si>
  <si>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</si>
  <si>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</si>
  <si>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</si>
  <si>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</si>
  <si>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</si>
  <si>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</si>
  <si>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</si>
  <si>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</si>
  <si>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</si>
  <si>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</si>
  <si>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</si>
  <si>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</si>
  <si>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</si>
  <si>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</si>
  <si>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</si>
  <si>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</si>
  <si>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</si>
  <si>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</si>
  <si>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</si>
  <si>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</si>
  <si>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</si>
  <si>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</si>
  <si>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</si>
  <si>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</si>
  <si>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</si>
  <si>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</si>
  <si>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</si>
  <si>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</si>
  <si>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</si>
  <si>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</si>
  <si>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</si>
  <si>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</si>
  <si>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</si>
  <si>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</si>
  <si>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</si>
  <si>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</si>
  <si>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</si>
  <si>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</si>
  <si>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</si>
  <si>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</si>
  <si>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</si>
  <si>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</si>
  <si>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</si>
  <si>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</si>
  <si>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</si>
  <si>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</si>
  <si>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</si>
  <si>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</si>
  <si>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</si>
  <si>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</si>
  <si>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</si>
  <si>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</si>
  <si>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</si>
  <si>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</si>
  <si>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</si>
  <si>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</si>
  <si>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</si>
  <si>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</si>
  <si>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</si>
  <si>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</si>
  <si>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</si>
  <si>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</si>
  <si>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</si>
  <si>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</si>
  <si>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</si>
  <si>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</si>
  <si>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</si>
  <si>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</si>
  <si>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</si>
  <si>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</si>
  <si>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</si>
  <si>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</si>
  <si>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</si>
  <si>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</si>
  <si>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</si>
  <si>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</si>
  <si>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</si>
  <si>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</si>
  <si>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</si>
  <si>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</si>
  <si>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</si>
  <si>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</si>
  <si>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</si>
  <si>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</si>
  <si>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</si>
  <si>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</si>
  <si>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</si>
  <si>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</si>
  <si>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</si>
  <si>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</si>
  <si>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</si>
  <si>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</si>
  <si>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</si>
  <si>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</si>
  <si>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</si>
  <si>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</si>
  <si>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</si>
  <si>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</si>
  <si>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</si>
  <si>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</si>
  <si>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</si>
  <si>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</si>
  <si>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</si>
  <si>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</si>
  <si>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</si>
  <si>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</si>
  <si>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</si>
  <si>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</si>
  <si>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</si>
  <si>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</si>
  <si>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</si>
  <si>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</si>
  <si>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</si>
  <si>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</si>
  <si>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</si>
  <si>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</si>
  <si>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</si>
  <si>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</si>
  <si>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</si>
  <si>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</si>
  <si>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</si>
  <si>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</si>
  <si>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</si>
  <si>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</si>
  <si>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</si>
  <si>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</si>
  <si>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</si>
  <si>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</si>
  <si>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</si>
  <si>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</si>
  <si>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</si>
  <si>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</si>
  <si>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</si>
  <si>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</si>
  <si>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</si>
  <si>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</si>
  <si>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</si>
  <si>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</si>
  <si>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</si>
  <si>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</si>
  <si>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</si>
  <si>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</si>
  <si>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</si>
  <si>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</si>
  <si>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</si>
  <si>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</si>
  <si>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</si>
  <si>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</si>
  <si>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</si>
  <si>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</si>
  <si>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</si>
  <si>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</si>
  <si>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</si>
  <si>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</si>
  <si>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</si>
  <si>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</si>
  <si>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</si>
  <si>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</si>
  <si>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</si>
  <si>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</si>
  <si>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</si>
  <si>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</si>
  <si>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</si>
  <si>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</si>
  <si>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</si>
  <si>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</si>
  <si>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</si>
  <si>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</si>
  <si>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</si>
  <si>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</si>
  <si>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</si>
  <si>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</si>
  <si>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</si>
  <si>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</si>
  <si>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</si>
  <si>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</si>
  <si>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</si>
  <si>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</si>
  <si>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</si>
  <si>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</si>
  <si>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</si>
  <si>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</si>
  <si>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</si>
  <si>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</si>
  <si>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</si>
  <si>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</si>
  <si>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</si>
  <si>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</si>
  <si>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</si>
  <si>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</si>
  <si>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</si>
  <si>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</si>
  <si>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</si>
  <si>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</si>
  <si>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</si>
  <si>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</si>
  <si>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</si>
  <si>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</si>
  <si>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</si>
  <si>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</si>
  <si>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</si>
  <si>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</si>
  <si>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</si>
  <si>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</si>
  <si>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</si>
  <si>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</si>
  <si>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</si>
  <si>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</si>
  <si>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</si>
  <si>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</si>
  <si>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</si>
  <si>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</si>
  <si>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</si>
  <si>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</si>
  <si>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</si>
  <si>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</si>
  <si>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</si>
  <si>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</si>
  <si>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</si>
  <si>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</si>
  <si>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</si>
  <si>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</si>
  <si>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</si>
  <si>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</si>
  <si>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</si>
  <si>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</si>
  <si>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</si>
  <si>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</si>
  <si>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</si>
  <si>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</si>
  <si>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</si>
  <si>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</si>
  <si>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</si>
  <si>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</si>
  <si>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</si>
  <si>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</si>
  <si>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</si>
  <si>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</si>
  <si>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</si>
  <si>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</si>
  <si>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</si>
  <si>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</si>
  <si>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</si>
  <si>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</si>
  <si>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</si>
  <si>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</si>
  <si>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</si>
  <si>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</si>
  <si>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</si>
  <si>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</si>
  <si>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</si>
  <si>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</si>
  <si>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</si>
  <si>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</si>
  <si>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</si>
  <si>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</si>
  <si>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</si>
  <si>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</si>
  <si>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</si>
  <si>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</si>
  <si>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</si>
  <si>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</si>
  <si>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</si>
  <si>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</si>
  <si>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</si>
  <si>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</si>
  <si>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</si>
  <si>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</si>
  <si>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</si>
  <si>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</si>
  <si>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</si>
  <si>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</si>
  <si>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</si>
  <si>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</si>
  <si>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</si>
  <si>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</si>
  <si>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</si>
  <si>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</si>
  <si>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</si>
  <si>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</si>
  <si>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</si>
  <si>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</si>
  <si>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</si>
  <si>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</si>
  <si>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</si>
  <si>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</si>
  <si>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</si>
  <si>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</si>
  <si>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</si>
  <si>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</si>
  <si>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</si>
  <si>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</si>
  <si>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</si>
  <si>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</si>
  <si>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</si>
  <si>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</si>
  <si>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</si>
  <si>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</si>
  <si>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</si>
  <si>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</si>
  <si>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</si>
  <si>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</si>
  <si>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</si>
  <si>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</si>
  <si>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</si>
  <si>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</si>
  <si>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</si>
  <si>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</si>
  <si>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</si>
  <si>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</si>
  <si>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</si>
  <si>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</si>
  <si>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</si>
  <si>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</si>
  <si>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</si>
  <si>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</si>
  <si>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</si>
  <si>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</si>
  <si>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</si>
  <si>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</si>
  <si>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</si>
  <si>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</si>
  <si>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</si>
  <si>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</si>
  <si>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</si>
  <si>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</si>
  <si>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</si>
  <si>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</si>
  <si>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</si>
  <si>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</si>
  <si>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</si>
  <si>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</si>
  <si>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</si>
  <si>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</si>
  <si>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</si>
  <si>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</si>
  <si>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</si>
  <si>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</si>
  <si>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</si>
  <si>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</si>
  <si>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</si>
  <si>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</si>
  <si>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</si>
  <si>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</si>
  <si>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</si>
  <si>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</si>
  <si>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</si>
  <si>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</si>
  <si>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</si>
  <si>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</si>
  <si>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</si>
  <si>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</si>
  <si>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</si>
  <si>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</si>
  <si>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</si>
  <si>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</si>
  <si>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</si>
  <si>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</si>
  <si>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</si>
  <si>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</si>
  <si>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</si>
  <si>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</si>
  <si>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</si>
  <si>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</si>
  <si>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</si>
  <si>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</si>
  <si>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</si>
  <si>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</si>
  <si>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</si>
  <si>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</si>
  <si>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</si>
  <si>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</si>
  <si>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</si>
  <si>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</si>
  <si>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</si>
  <si>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</si>
  <si>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</si>
  <si>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</si>
  <si>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</si>
  <si>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</si>
  <si>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</si>
  <si>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</si>
  <si>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</si>
  <si>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</si>
  <si>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</si>
  <si>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</si>
  <si>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</si>
  <si>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</si>
  <si>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</si>
  <si>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</si>
  <si>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</si>
  <si>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</si>
  <si>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</si>
  <si>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</si>
  <si>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</si>
  <si>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</si>
  <si>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</si>
  <si>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</si>
  <si>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</si>
  <si>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</si>
  <si>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</si>
  <si>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</si>
  <si>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</si>
  <si>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</si>
  <si>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</si>
  <si>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</si>
  <si>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</si>
  <si>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</si>
  <si>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</si>
  <si>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</si>
  <si>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</si>
  <si>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</si>
  <si>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</si>
  <si>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</si>
  <si>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</si>
  <si>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</si>
  <si>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</si>
  <si>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</si>
  <si>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</si>
  <si>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</si>
  <si>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</si>
  <si>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</si>
  <si>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</si>
  <si>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</si>
  <si>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</si>
  <si>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</si>
  <si>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</si>
  <si>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</si>
  <si>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</si>
  <si>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</si>
  <si>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</si>
  <si>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</si>
  <si>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</si>
  <si>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</si>
  <si>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</si>
  <si>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</si>
  <si>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</si>
  <si>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</si>
  <si>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</si>
  <si>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</si>
  <si>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</si>
  <si>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</si>
  <si>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</si>
  <si>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</si>
  <si>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</si>
  <si>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</si>
  <si>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</si>
  <si>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</si>
  <si>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</si>
  <si>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</si>
  <si>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</si>
  <si>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</si>
  <si>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</si>
  <si>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</si>
  <si>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</si>
  <si>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</si>
  <si>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</si>
  <si>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</si>
  <si>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</si>
  <si>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</si>
  <si>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</si>
  <si>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</si>
  <si>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</si>
  <si>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</si>
  <si>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</si>
  <si>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</si>
  <si>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</si>
  <si>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</si>
  <si>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</si>
  <si>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</si>
  <si>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</si>
  <si>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</si>
  <si>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</si>
  <si>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</si>
  <si>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</si>
  <si>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</si>
  <si>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</si>
  <si>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</si>
  <si>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</si>
  <si>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</si>
  <si>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</si>
  <si>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</si>
  <si>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</si>
  <si>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</si>
  <si>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</si>
  <si>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</si>
  <si>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</si>
  <si>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</si>
  <si>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</si>
  <si>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</si>
  <si>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</si>
  <si>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</si>
  <si>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</si>
  <si>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</si>
  <si>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</si>
  <si>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</si>
  <si>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</si>
  <si>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</si>
  <si>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</si>
  <si>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</si>
  <si>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</si>
  <si>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</si>
  <si>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</si>
  <si>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</si>
  <si>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</si>
  <si>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</si>
  <si>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</si>
  <si>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</si>
  <si>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</si>
  <si>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</si>
  <si>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</si>
  <si>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</si>
  <si>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</si>
  <si>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</si>
  <si>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</si>
  <si>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</si>
  <si>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</si>
  <si>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</si>
  <si>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</si>
  <si>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</si>
  <si>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</si>
  <si>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</si>
  <si>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</si>
  <si>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</si>
  <si>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</si>
  <si>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</si>
  <si>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</si>
  <si>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</si>
  <si>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</si>
  <si>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</si>
  <si>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</si>
  <si>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</si>
  <si>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</si>
  <si>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</si>
  <si>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</si>
  <si>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</si>
  <si>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</si>
  <si>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</si>
  <si>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</si>
  <si>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</si>
  <si>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</si>
  <si>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</si>
  <si>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</si>
  <si>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</si>
  <si>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</si>
  <si>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</si>
  <si>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</si>
  <si>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</si>
  <si>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</si>
  <si>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</si>
  <si>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</si>
  <si>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</si>
  <si>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</si>
  <si>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</si>
  <si>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</si>
  <si>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</si>
  <si>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</si>
  <si>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</si>
  <si>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</si>
  <si>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</si>
  <si>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</si>
  <si>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</si>
  <si>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</si>
  <si>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</si>
  <si>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</si>
  <si>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</si>
  <si>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</si>
  <si>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</si>
  <si>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</si>
  <si>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</si>
  <si>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</si>
  <si>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</si>
  <si>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</si>
  <si>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</si>
  <si>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</si>
  <si>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</si>
  <si>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</si>
  <si>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</si>
  <si>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</si>
  <si>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</si>
  <si>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</si>
  <si>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</si>
  <si>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</si>
  <si>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</si>
  <si>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</si>
  <si>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</si>
  <si>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</si>
  <si>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</si>
  <si>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</si>
  <si>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</si>
  <si>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</si>
  <si>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</si>
  <si>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</si>
  <si>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</si>
  <si>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</si>
  <si>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</si>
  <si>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</si>
  <si>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</si>
  <si>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</si>
  <si>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</si>
  <si>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</si>
  <si>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</si>
  <si>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</si>
  <si>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</si>
  <si>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</si>
  <si>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</si>
  <si>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</si>
  <si>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</si>
  <si>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</si>
  <si>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</si>
  <si>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</si>
  <si>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</si>
  <si>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</si>
  <si>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</si>
  <si>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</si>
  <si>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</si>
  <si>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</si>
  <si>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</si>
  <si>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</si>
  <si>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</si>
  <si>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</si>
  <si>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</si>
  <si>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</si>
  <si>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</si>
  <si>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</si>
  <si>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</si>
  <si>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</si>
  <si>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</si>
  <si>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</si>
  <si>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</si>
  <si>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</si>
  <si>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</si>
  <si>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</si>
  <si>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</si>
  <si>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</si>
  <si>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</si>
  <si>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</si>
  <si>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</si>
  <si>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</si>
  <si>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</si>
  <si>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</si>
  <si>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</si>
  <si>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</si>
  <si>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</si>
  <si>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</si>
  <si>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</si>
  <si>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</si>
  <si>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</si>
  <si>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</si>
  <si>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</si>
  <si>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</si>
  <si>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</si>
  <si>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</si>
  <si>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</si>
  <si>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</si>
  <si>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</si>
  <si>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</si>
  <si>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</si>
  <si>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</si>
  <si>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</si>
  <si>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</si>
  <si>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</si>
  <si>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</si>
  <si>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</si>
  <si>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</si>
  <si>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</si>
  <si>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</si>
  <si>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</si>
  <si>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</si>
  <si>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</si>
  <si>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</si>
  <si>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</si>
  <si>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</si>
  <si>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</si>
  <si>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</si>
  <si>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</si>
  <si>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</si>
  <si>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</si>
  <si>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</si>
  <si>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</si>
  <si>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</si>
  <si>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</si>
  <si>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</si>
  <si>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</si>
  <si>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</si>
  <si>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</si>
  <si>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</si>
  <si>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</si>
  <si>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</si>
  <si>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</si>
  <si>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</si>
  <si>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</si>
  <si>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</si>
  <si>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</si>
  <si>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</si>
  <si>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</si>
  <si>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</si>
  <si>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</si>
  <si>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</si>
  <si>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</si>
  <si>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</si>
  <si>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</si>
  <si>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</si>
  <si>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</si>
  <si>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</si>
  <si>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</si>
  <si>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</si>
  <si>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</si>
  <si>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</si>
  <si>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</si>
  <si>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</si>
  <si>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</si>
  <si>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</si>
  <si>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</si>
  <si>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</si>
  <si>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</si>
  <si>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</si>
  <si>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</si>
  <si>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</si>
  <si>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</si>
  <si>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</si>
  <si>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</si>
  <si>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</si>
  <si>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</si>
  <si>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</si>
  <si>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</si>
  <si>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</si>
  <si>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</si>
  <si>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</si>
  <si>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</si>
  <si>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</si>
  <si>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</si>
  <si>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</si>
  <si>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</si>
  <si>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</si>
  <si>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</si>
  <si>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</si>
  <si>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</si>
  <si>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</si>
  <si>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</si>
  <si>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</si>
  <si>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</si>
  <si>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</si>
  <si>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</si>
  <si>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</si>
  <si>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</si>
  <si>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</si>
  <si>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</si>
  <si>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</si>
  <si>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</si>
  <si>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</si>
  <si>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</si>
  <si>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</si>
  <si>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</si>
  <si>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</si>
  <si>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</si>
  <si>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</si>
  <si>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</si>
  <si>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</si>
  <si>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</si>
  <si>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</si>
  <si>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</si>
  <si>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</si>
  <si>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</si>
  <si>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</si>
  <si>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</si>
  <si>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</si>
  <si>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</si>
  <si>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</si>
  <si>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</si>
  <si>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</si>
  <si>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</si>
  <si>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</si>
  <si>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</si>
  <si>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</si>
  <si>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</si>
  <si>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</si>
  <si>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</si>
  <si>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</si>
  <si>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</si>
  <si>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</si>
  <si>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</si>
  <si>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</si>
  <si>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</si>
  <si>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</si>
  <si>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</si>
  <si>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</si>
  <si>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</si>
  <si>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</si>
  <si>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</si>
  <si>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</si>
  <si>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</si>
  <si>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</si>
  <si>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</si>
  <si>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</si>
  <si>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</si>
  <si>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</si>
  <si>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</si>
  <si>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</si>
  <si>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</si>
  <si>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</si>
  <si>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</si>
  <si>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</si>
  <si>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</si>
  <si>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</si>
  <si>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</si>
  <si>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</si>
  <si>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</si>
  <si>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</si>
  <si>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</si>
  <si>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</si>
  <si>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</si>
  <si>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</si>
  <si>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</si>
  <si>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</si>
  <si>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</si>
  <si>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</si>
  <si>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</si>
  <si>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</si>
  <si>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</si>
  <si>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</si>
  <si>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</si>
  <si>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</si>
  <si>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</si>
  <si>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</si>
  <si>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</si>
  <si>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</si>
  <si>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</si>
  <si>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</si>
  <si>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</si>
  <si>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</si>
  <si>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</si>
  <si>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</si>
  <si>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</si>
  <si>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</si>
  <si>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</si>
  <si>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</si>
  <si>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</si>
  <si>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</si>
  <si>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</si>
  <si>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</si>
  <si>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</si>
  <si>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</si>
  <si>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</si>
  <si>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</si>
  <si>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</si>
  <si>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</si>
  <si>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</si>
  <si>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</si>
  <si>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</si>
  <si>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</si>
  <si>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</si>
  <si>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</si>
  <si>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</si>
  <si>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</si>
  <si>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</si>
  <si>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</si>
  <si>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</si>
  <si>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</si>
  <si>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</si>
  <si>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</si>
  <si>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</si>
  <si>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</si>
  <si>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</si>
  <si>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</si>
  <si>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</si>
  <si>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</si>
  <si>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</si>
  <si>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</si>
  <si>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</si>
  <si>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</si>
  <si>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</si>
  <si>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</si>
  <si>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</si>
  <si>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</si>
  <si>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</si>
  <si>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</si>
  <si>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</si>
  <si>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</si>
  <si>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</si>
  <si>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</si>
  <si>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</si>
  <si>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</si>
  <si>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</si>
  <si>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</si>
  <si>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</si>
  <si>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</si>
  <si>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</si>
  <si>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</si>
  <si>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</si>
  <si>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</si>
  <si>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</si>
  <si>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</si>
  <si>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</si>
  <si>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</si>
  <si>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</si>
  <si>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</si>
  <si>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</si>
  <si>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</si>
  <si>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</si>
  <si>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</si>
  <si>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</si>
  <si>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</si>
  <si>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</si>
  <si>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</si>
  <si>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</si>
  <si>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</si>
  <si>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</si>
  <si>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</si>
  <si>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</si>
  <si>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</si>
  <si>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</si>
  <si>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</si>
  <si>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</si>
  <si>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</si>
  <si>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</si>
  <si>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</si>
  <si>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</si>
  <si>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</si>
  <si>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</si>
  <si>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</si>
  <si>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</si>
  <si>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</si>
  <si>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</si>
  <si>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</si>
  <si>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</si>
  <si>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</si>
  <si>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</si>
  <si>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</si>
  <si>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</si>
  <si>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</si>
  <si>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</si>
  <si>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</si>
  <si>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</si>
  <si>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</si>
  <si>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</si>
  <si>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</si>
  <si>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</si>
  <si>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</si>
  <si>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</si>
  <si>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</si>
  <si>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</si>
  <si>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</si>
  <si>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</si>
  <si>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</si>
  <si>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</si>
  <si>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</si>
  <si>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</si>
  <si>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</si>
  <si>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</si>
  <si>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</si>
  <si>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</si>
  <si>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</si>
  <si>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</si>
  <si>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</si>
  <si>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</si>
  <si>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</si>
  <si>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</si>
  <si>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</si>
  <si>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</si>
  <si>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</si>
  <si>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</si>
  <si>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</si>
  <si>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</si>
  <si>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</si>
  <si>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</si>
  <si>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</si>
  <si>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</si>
  <si>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</si>
  <si>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</si>
  <si>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</si>
  <si>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</si>
  <si>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</si>
  <si>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</si>
  <si>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</si>
  <si>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</si>
  <si>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</si>
  <si>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</si>
  <si>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</si>
  <si>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</si>
  <si>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</si>
  <si>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</si>
  <si>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</si>
  <si>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</si>
  <si>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</si>
  <si>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</si>
  <si>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</si>
  <si>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</si>
  <si>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</si>
  <si>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</si>
  <si>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</si>
  <si>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</si>
  <si>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</si>
  <si>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</si>
  <si>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</si>
  <si>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</si>
  <si>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</si>
  <si>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</si>
  <si>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</si>
  <si>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</si>
  <si>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</si>
  <si>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</si>
  <si>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</si>
  <si>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</si>
  <si>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</si>
  <si>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</si>
  <si>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</si>
  <si>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</si>
  <si>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</si>
  <si>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</si>
  <si>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</si>
  <si>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</si>
  <si>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</si>
  <si>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</si>
  <si>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</si>
  <si>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</si>
  <si>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</si>
  <si>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</si>
  <si>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</si>
  <si>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</si>
  <si>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</si>
  <si>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</si>
  <si>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</si>
  <si>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</si>
  <si>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</si>
  <si>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</si>
  <si>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</si>
  <si>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</si>
  <si>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</si>
  <si>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</si>
  <si>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</si>
  <si>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</si>
  <si>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</si>
  <si>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</si>
  <si>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</si>
  <si>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</si>
  <si>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</si>
  <si>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</si>
  <si>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</si>
  <si>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</si>
  <si>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</si>
  <si>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</si>
  <si>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</si>
  <si>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</si>
  <si>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</si>
  <si>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</si>
  <si>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</si>
  <si>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</si>
  <si>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</si>
  <si>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</si>
  <si>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</si>
  <si>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</si>
  <si>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</si>
  <si>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</si>
  <si>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</si>
  <si>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</si>
  <si>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</si>
  <si>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</si>
  <si>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</si>
  <si>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</si>
  <si>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</si>
  <si>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</si>
  <si>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</si>
  <si>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</si>
  <si>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</si>
  <si>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</si>
  <si>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</si>
  <si>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</si>
  <si>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</si>
  <si>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</si>
  <si>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</si>
  <si>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</si>
  <si>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</si>
  <si>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</si>
  <si>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</si>
  <si>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</si>
  <si>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</si>
  <si>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</si>
  <si>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</si>
  <si>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</si>
  <si>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</si>
  <si>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</si>
  <si>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</si>
  <si>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</si>
  <si>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</si>
  <si>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</si>
  <si>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</si>
  <si>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</si>
  <si>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</si>
  <si>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</si>
  <si>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</si>
  <si>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</si>
  <si>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</si>
  <si>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</si>
  <si>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</si>
  <si>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</si>
  <si>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</si>
  <si>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</si>
  <si>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</si>
  <si>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</si>
  <si>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</si>
  <si>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</si>
  <si>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</si>
  <si>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</si>
  <si>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</si>
  <si>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</si>
  <si>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</si>
  <si>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</si>
  <si>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</si>
  <si>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</si>
  <si>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</si>
  <si>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</si>
  <si>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</si>
  <si>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</si>
  <si>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</si>
  <si>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</si>
  <si>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</si>
  <si>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</si>
  <si>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</si>
  <si>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</si>
  <si>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</si>
  <si>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</si>
  <si>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</si>
  <si>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</si>
  <si>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</si>
  <si>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</si>
  <si>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</si>
  <si>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</si>
  <si>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</si>
  <si>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</si>
  <si>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</si>
  <si>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</si>
  <si>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</si>
  <si>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</si>
  <si>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</si>
  <si>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</si>
  <si>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</si>
  <si>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</si>
  <si>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</si>
  <si>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</si>
  <si>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</si>
  <si>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</si>
  <si>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</si>
  <si>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</si>
  <si>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</si>
  <si>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</si>
  <si>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</si>
  <si>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</si>
  <si>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</si>
  <si>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</si>
  <si>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</si>
  <si>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</si>
  <si>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</si>
  <si>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</si>
  <si>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</si>
  <si>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</si>
  <si>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</si>
  <si>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</si>
  <si>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</si>
  <si>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</si>
  <si>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</si>
  <si>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</si>
  <si>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</si>
  <si>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</si>
  <si>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</si>
  <si>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</si>
  <si>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</si>
  <si>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</si>
  <si>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</si>
  <si>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</si>
  <si>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</si>
  <si>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</si>
  <si>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</si>
  <si>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</si>
  <si>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</si>
  <si>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</si>
  <si>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</si>
  <si>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</si>
  <si>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</si>
  <si>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</si>
  <si>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</si>
  <si>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</si>
  <si>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</si>
  <si>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</si>
  <si>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</si>
  <si>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</si>
  <si>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</si>
  <si>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</si>
  <si>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</si>
  <si>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</si>
  <si>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</si>
  <si>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</si>
  <si>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</si>
  <si>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</si>
  <si>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</si>
  <si>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</si>
  <si>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</si>
  <si>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</si>
  <si>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</si>
  <si>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</si>
  <si>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</si>
  <si>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</si>
  <si>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</si>
  <si>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</si>
  <si>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</si>
  <si>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</si>
  <si>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</si>
  <si>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</si>
  <si>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</si>
  <si>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</si>
  <si>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</si>
  <si>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</si>
  <si>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</si>
  <si>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</si>
  <si>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</si>
  <si>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</si>
  <si>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</si>
  <si>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</si>
  <si>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</si>
  <si>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</si>
  <si>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</si>
  <si>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</si>
  <si>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</si>
  <si>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</si>
  <si>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</si>
  <si>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</si>
  <si>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</si>
  <si>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</si>
  <si>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</si>
  <si>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</si>
  <si>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</si>
  <si>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</si>
  <si>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</si>
  <si>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</si>
  <si>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</si>
  <si>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</si>
  <si>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</si>
  <si>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</si>
  <si>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</si>
  <si>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</si>
  <si>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</si>
  <si>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</si>
  <si>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</si>
  <si>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</si>
  <si>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</si>
  <si>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</si>
  <si>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</si>
  <si>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</si>
  <si>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</si>
  <si>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</si>
  <si>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</si>
  <si>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</si>
  <si>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</si>
  <si>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</si>
  <si>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</si>
  <si>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</si>
  <si>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</si>
  <si>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</si>
  <si>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</si>
  <si>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</si>
  <si>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</si>
  <si>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</si>
  <si>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</si>
  <si>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</si>
  <si>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</si>
  <si>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</si>
  <si>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</si>
  <si>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</si>
  <si>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</si>
  <si>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</si>
  <si>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</si>
  <si>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</si>
  <si>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</si>
  <si>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</si>
  <si>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</si>
  <si>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</si>
  <si>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</si>
  <si>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</si>
  <si>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</si>
  <si>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</si>
  <si>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</si>
  <si>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</si>
  <si>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</si>
  <si>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</si>
  <si>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</si>
  <si>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</si>
  <si>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</si>
  <si>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</si>
  <si>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</si>
  <si>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</si>
  <si>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</si>
  <si>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</si>
  <si>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</si>
  <si>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</si>
  <si>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</si>
  <si>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</si>
  <si>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</si>
  <si>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</si>
  <si>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</si>
  <si>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</si>
  <si>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</si>
  <si>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</si>
  <si>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</si>
  <si>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</si>
  <si>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</si>
  <si>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</si>
  <si>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</si>
  <si>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</si>
  <si>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</si>
  <si>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</si>
  <si>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</si>
  <si>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</si>
  <si>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</si>
  <si>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</si>
  <si>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</si>
  <si>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</si>
  <si>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</si>
  <si>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</si>
  <si>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</si>
  <si>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</si>
  <si>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</si>
  <si>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</si>
  <si>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</si>
  <si>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</si>
  <si>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</si>
  <si>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</si>
  <si>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</si>
  <si>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</si>
  <si>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</si>
  <si>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</si>
  <si>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</si>
  <si>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</si>
  <si>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</si>
  <si>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</si>
  <si>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</si>
  <si>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</si>
  <si>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</si>
  <si>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</si>
  <si>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</si>
  <si>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</si>
  <si>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</si>
  <si>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</si>
  <si>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</si>
  <si>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</si>
  <si>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</si>
  <si>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</si>
  <si>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</si>
  <si>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</si>
  <si>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</si>
  <si>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</si>
  <si>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</si>
  <si>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</si>
  <si>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</si>
  <si>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</si>
  <si>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</si>
  <si>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</si>
  <si>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</si>
  <si>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</si>
  <si>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</si>
  <si>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</si>
  <si>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</si>
  <si>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</si>
  <si>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</si>
  <si>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</si>
  <si>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</si>
  <si>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</si>
  <si>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</si>
  <si>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</si>
  <si>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</si>
  <si>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</si>
  <si>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</si>
  <si>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</si>
  <si>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</si>
  <si>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</si>
  <si>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</si>
  <si>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</si>
  <si>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</si>
  <si>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</si>
  <si>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</si>
  <si>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</si>
  <si>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</si>
  <si>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</si>
  <si>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</si>
  <si>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</si>
  <si>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</si>
  <si>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</si>
  <si>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</si>
  <si>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</si>
  <si>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</si>
  <si>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</si>
  <si>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</si>
  <si>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</si>
  <si>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</si>
  <si>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</si>
  <si>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</si>
  <si>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</si>
  <si>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</si>
  <si>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</si>
  <si>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</si>
  <si>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</si>
  <si>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</si>
  <si>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</si>
  <si>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</si>
  <si>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</si>
  <si>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</si>
  <si>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</si>
  <si>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</si>
  <si>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</si>
  <si>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</si>
  <si>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</si>
  <si>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</si>
  <si>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</si>
  <si>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</si>
  <si>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</si>
  <si>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</si>
  <si>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</si>
  <si>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</si>
  <si>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</si>
  <si>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</si>
  <si>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</si>
  <si>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</si>
  <si>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</si>
  <si>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</si>
  <si>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</si>
  <si>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</si>
  <si>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</si>
  <si>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</si>
  <si>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</si>
  <si>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</si>
  <si>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</si>
  <si>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</si>
  <si>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</si>
  <si>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</si>
  <si>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</si>
  <si>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</si>
  <si>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</si>
  <si>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</si>
  <si>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</si>
  <si>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</si>
  <si>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</si>
  <si>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</si>
  <si>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</si>
  <si>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</si>
  <si>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</si>
  <si>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</si>
  <si>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</si>
  <si>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</si>
  <si>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</si>
  <si>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</si>
  <si>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</si>
  <si>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</si>
  <si>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</si>
  <si>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</si>
  <si>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</si>
  <si>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</si>
  <si>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</si>
  <si>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</si>
  <si>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</si>
  <si>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</si>
  <si>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</si>
  <si>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</si>
  <si>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</si>
  <si>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</si>
  <si>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</si>
  <si>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</si>
  <si>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</si>
  <si>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</si>
  <si>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</si>
  <si>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</si>
  <si>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</si>
  <si>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</si>
  <si>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</si>
  <si>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</si>
  <si>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</si>
  <si>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</si>
  <si>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</si>
  <si>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</si>
  <si>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</si>
  <si>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</si>
  <si>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</si>
  <si>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</si>
  <si>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</si>
  <si>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</si>
  <si>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</si>
  <si>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</si>
  <si>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</si>
  <si>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</si>
  <si>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</si>
  <si>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</si>
  <si>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</si>
  <si>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</si>
  <si>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</si>
  <si>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</si>
  <si>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</si>
  <si>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</si>
  <si>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</si>
  <si>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</si>
  <si>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</si>
  <si>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</si>
  <si>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</si>
  <si>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</si>
  <si>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</si>
  <si>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</si>
  <si>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</si>
  <si>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</si>
  <si>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</si>
  <si>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</si>
  <si>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</si>
  <si>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</si>
  <si>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</si>
  <si>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</si>
  <si>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</si>
  <si>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</si>
  <si>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</si>
  <si>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</si>
  <si>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</si>
  <si>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</si>
  <si>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</si>
  <si>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</si>
  <si>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</si>
  <si>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</si>
  <si>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</si>
  <si>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</si>
  <si>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</si>
  <si>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</si>
  <si>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</si>
  <si>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</si>
  <si>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</si>
  <si>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</si>
  <si>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</si>
  <si>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</si>
  <si>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</si>
  <si>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</si>
  <si>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</si>
  <si>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</si>
  <si>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</si>
  <si>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</si>
  <si>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</si>
  <si>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</si>
  <si>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</si>
  <si>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</si>
  <si>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</si>
  <si>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</si>
  <si>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</si>
  <si>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</si>
  <si>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</si>
  <si>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</si>
  <si>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</si>
  <si>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</si>
  <si>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</si>
  <si>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</si>
  <si>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</si>
  <si>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</si>
  <si>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</si>
  <si>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</si>
  <si>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</si>
  <si>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</si>
  <si>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</si>
  <si>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</si>
  <si>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</si>
  <si>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</si>
  <si>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</si>
  <si>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</si>
  <si>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</si>
  <si>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</si>
  <si>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</si>
  <si>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</si>
  <si>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</si>
  <si>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</si>
  <si>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</si>
  <si>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</si>
  <si>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</si>
  <si>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</si>
  <si>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</si>
  <si>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</si>
  <si>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</si>
  <si>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</si>
  <si>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</si>
  <si>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</si>
  <si>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</si>
  <si>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</si>
  <si>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</si>
  <si>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</si>
  <si>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</si>
  <si>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</si>
  <si>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</si>
  <si>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</si>
  <si>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</si>
  <si>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</si>
  <si>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</si>
  <si>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</si>
  <si>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</si>
  <si>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</si>
  <si>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</si>
  <si>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</si>
  <si>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</si>
  <si>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</si>
  <si>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</si>
  <si>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</si>
  <si>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</si>
  <si>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</si>
  <si>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</si>
  <si>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</si>
  <si>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</si>
  <si>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</si>
  <si>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</si>
  <si>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</si>
  <si>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</si>
  <si>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</si>
  <si>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</si>
  <si>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</si>
  <si>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</si>
  <si>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</si>
  <si>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</si>
  <si>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</si>
  <si>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</si>
  <si>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</si>
  <si>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</si>
  <si>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</si>
  <si>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</si>
  <si>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</si>
  <si>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</si>
  <si>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</si>
  <si>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</si>
  <si>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</si>
  <si>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</si>
  <si>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</si>
  <si>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</si>
  <si>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</si>
  <si>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</si>
  <si>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</si>
  <si>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</si>
  <si>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</si>
  <si>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</si>
  <si>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</si>
  <si>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</si>
  <si>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</si>
  <si>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</si>
  <si>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</si>
  <si>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</si>
  <si>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</si>
  <si>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</si>
  <si>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</si>
  <si>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</si>
  <si>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</si>
  <si>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</si>
  <si>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</si>
  <si>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</si>
  <si>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</si>
  <si>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</si>
  <si>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</si>
  <si>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</si>
  <si>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</si>
  <si>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</si>
  <si>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</si>
  <si>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</si>
  <si>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</si>
  <si>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</si>
  <si>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</si>
  <si>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</si>
  <si>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</si>
  <si>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</si>
  <si>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</si>
  <si>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</si>
  <si>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</si>
  <si>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</si>
  <si>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</si>
  <si>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</si>
  <si>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</si>
  <si>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</si>
  <si>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</si>
  <si>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</si>
  <si>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</si>
  <si>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</si>
  <si>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</si>
  <si>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</si>
  <si>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</si>
  <si>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</si>
  <si>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</si>
  <si>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</si>
  <si>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</si>
  <si>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</si>
  <si>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</si>
  <si>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</si>
  <si>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</si>
  <si>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</si>
  <si>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</si>
  <si>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</si>
  <si>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</si>
  <si>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</si>
  <si>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</si>
  <si>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</si>
  <si>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</si>
  <si>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</si>
  <si>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</si>
  <si>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</si>
  <si>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</si>
  <si>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</si>
  <si>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</si>
  <si>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</si>
  <si>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</si>
  <si>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</si>
  <si>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</si>
  <si>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</si>
  <si>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</si>
  <si>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</si>
  <si>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</si>
  <si>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</si>
  <si>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</si>
  <si>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</si>
  <si>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</si>
  <si>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</si>
  <si>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</si>
  <si>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</si>
  <si>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</si>
  <si>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</si>
  <si>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</si>
  <si>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</si>
  <si>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</si>
  <si>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</si>
  <si>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</si>
  <si>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</si>
  <si>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</si>
  <si>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</si>
  <si>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</si>
  <si>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</si>
  <si>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</si>
  <si>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</si>
  <si>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</si>
  <si>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</si>
  <si>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</si>
  <si>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</si>
  <si>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</si>
  <si>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</si>
  <si>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</si>
  <si>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</si>
  <si>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</si>
  <si>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</si>
  <si>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</si>
  <si>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</si>
  <si>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</si>
  <si>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</si>
  <si>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</si>
  <si>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</si>
  <si>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</si>
  <si>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</si>
  <si>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</si>
  <si>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</si>
  <si>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</si>
  <si>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</si>
  <si>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</si>
  <si>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</si>
  <si>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</si>
  <si>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</si>
  <si>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</si>
  <si>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</si>
  <si>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</si>
  <si>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</si>
  <si>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</si>
  <si>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</si>
  <si>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</si>
  <si>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</si>
  <si>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</si>
  <si>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</si>
  <si>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</si>
  <si>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</si>
  <si>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</si>
  <si>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</si>
  <si>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</si>
  <si>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</si>
  <si>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</si>
  <si>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</si>
  <si>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</si>
  <si>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</si>
  <si>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</si>
  <si>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</si>
  <si>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</si>
  <si>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</si>
  <si>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</si>
  <si>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</si>
  <si>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</si>
  <si>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</si>
  <si>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</si>
  <si>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</si>
  <si>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</si>
  <si>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</si>
  <si>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</si>
  <si>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</si>
  <si>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</si>
  <si>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</si>
  <si>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</si>
  <si>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</si>
  <si>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</si>
  <si>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</si>
  <si>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</si>
  <si>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</si>
  <si>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</si>
  <si>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</si>
  <si>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</si>
  <si>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</si>
  <si>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</si>
  <si>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</si>
  <si>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</si>
  <si>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</si>
  <si>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</si>
  <si>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</si>
  <si>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</si>
  <si>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</si>
  <si>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</si>
  <si>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</si>
  <si>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</si>
  <si>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</si>
  <si>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</si>
  <si>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</si>
  <si>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</si>
  <si>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</si>
  <si>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</si>
  <si>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</si>
  <si>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</si>
  <si>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</si>
  <si>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</si>
  <si>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</si>
  <si>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</si>
  <si>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</si>
  <si>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</si>
  <si>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</si>
  <si>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</si>
  <si>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</si>
  <si>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</si>
  <si>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</si>
  <si>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</si>
  <si>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</si>
  <si>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</si>
  <si>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</si>
  <si>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</si>
  <si>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</si>
  <si>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</si>
  <si>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</si>
  <si>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</si>
  <si>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</si>
  <si>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</si>
  <si>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</si>
  <si>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</si>
  <si>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</si>
  <si>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</si>
  <si>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</si>
  <si>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</si>
  <si>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</si>
  <si>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</si>
  <si>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</si>
  <si>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</si>
  <si>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</si>
  <si>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</si>
  <si>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</si>
  <si>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</si>
  <si>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</si>
  <si>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</si>
  <si>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</si>
  <si>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</si>
  <si>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</si>
  <si>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</si>
  <si>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</si>
  <si>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</si>
  <si>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</si>
  <si>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</si>
  <si>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</si>
  <si>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</si>
  <si>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</si>
  <si>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</si>
  <si>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</si>
  <si>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</si>
  <si>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</si>
  <si>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</si>
  <si>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</si>
  <si>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</si>
  <si>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</si>
  <si>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</si>
  <si>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</si>
  <si>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</si>
  <si>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</si>
  <si>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</si>
  <si>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</si>
  <si>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</si>
  <si>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</si>
  <si>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</si>
  <si>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</si>
  <si>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</si>
  <si>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</si>
  <si>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</si>
  <si>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</si>
  <si>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</si>
  <si>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</si>
  <si>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</si>
  <si>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</si>
  <si>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</si>
  <si>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</si>
  <si>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</si>
  <si>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</si>
  <si>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</si>
  <si>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</si>
  <si>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</si>
  <si>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</si>
  <si>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</si>
  <si>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</si>
  <si>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</si>
  <si>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</si>
  <si>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</si>
  <si>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</si>
  <si>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</si>
  <si>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</si>
  <si>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</si>
  <si>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</si>
  <si>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</si>
  <si>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</si>
  <si>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</si>
  <si>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</si>
  <si>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</si>
  <si>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</si>
  <si>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</si>
  <si>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</si>
  <si>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</si>
  <si>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</si>
  <si>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</si>
  <si>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</si>
  <si>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</si>
  <si>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</si>
  <si>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</si>
  <si>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</si>
  <si>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</si>
  <si>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</si>
  <si>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</si>
  <si>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</si>
  <si>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</si>
  <si>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</si>
  <si>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</si>
  <si>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</si>
  <si>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</si>
  <si>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</si>
  <si>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</si>
  <si>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</si>
  <si>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</si>
  <si>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</si>
  <si>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</si>
  <si>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</si>
  <si>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</si>
  <si>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</si>
  <si>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</si>
  <si>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</si>
  <si>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</si>
  <si>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</si>
  <si>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</si>
  <si>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</si>
  <si>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</si>
  <si>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</si>
  <si>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</si>
  <si>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</si>
  <si>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</si>
  <si>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</si>
  <si>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</si>
  <si>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</si>
  <si>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</si>
  <si>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</si>
  <si>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</si>
  <si>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</si>
  <si>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</si>
  <si>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</si>
  <si>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</si>
  <si>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</si>
  <si>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</si>
  <si>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</si>
  <si>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</si>
  <si>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</si>
  <si>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</si>
  <si>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</si>
  <si>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</si>
  <si>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</si>
  <si>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</si>
  <si>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</si>
  <si>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</si>
  <si>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</si>
  <si>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</si>
  <si>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</si>
  <si>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</si>
  <si>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</si>
  <si>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</si>
  <si>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</si>
  <si>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</si>
  <si>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</si>
  <si>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</si>
  <si>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</si>
  <si>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</si>
  <si>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</si>
  <si>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</si>
  <si>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</si>
  <si>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</si>
  <si>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</si>
  <si>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</si>
  <si>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</si>
  <si>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</si>
  <si>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</si>
  <si>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</si>
  <si>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</si>
  <si>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</si>
  <si>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</si>
  <si>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</si>
  <si>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</si>
  <si>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</si>
  <si>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</si>
  <si>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</si>
  <si>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</si>
  <si>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</si>
  <si>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</si>
  <si>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</si>
  <si>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</si>
  <si>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</si>
  <si>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</si>
  <si>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</si>
  <si>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</si>
  <si>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</si>
  <si>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</si>
  <si>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</si>
  <si>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</si>
  <si>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</si>
  <si>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</si>
  <si>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</si>
  <si>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</si>
  <si>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</si>
  <si>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</si>
  <si>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</si>
  <si>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</si>
  <si>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</si>
  <si>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</si>
  <si>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</si>
  <si>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</si>
  <si>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</si>
  <si>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</si>
  <si>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</si>
  <si>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</si>
  <si>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</si>
  <si>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</si>
  <si>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</si>
  <si>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</si>
  <si>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</si>
  <si>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</si>
  <si>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</si>
  <si>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</si>
  <si>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</si>
  <si>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</si>
  <si>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</si>
  <si>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</si>
  <si>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</si>
  <si>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</si>
  <si>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</si>
  <si>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</si>
  <si>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</si>
  <si>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</si>
  <si>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</si>
  <si>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</si>
  <si>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</si>
  <si>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</si>
  <si>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</si>
  <si>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</si>
  <si>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</si>
  <si>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</si>
  <si>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</si>
  <si>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</si>
  <si>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</si>
  <si>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</si>
  <si>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</si>
  <si>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</si>
  <si>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</si>
  <si>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</si>
  <si>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</si>
  <si>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</si>
  <si>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</si>
  <si>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</si>
  <si>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</si>
  <si>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</si>
  <si>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</si>
  <si>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</si>
  <si>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</si>
  <si>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</si>
  <si>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</si>
  <si>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</si>
  <si>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</si>
  <si>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</si>
  <si>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</si>
  <si>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</si>
  <si>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</si>
  <si>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</si>
  <si>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</si>
  <si>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</si>
  <si>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</si>
  <si>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</si>
  <si>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</si>
  <si>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</si>
  <si>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</si>
  <si>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</si>
  <si>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</si>
  <si>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</si>
  <si>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</si>
  <si>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</si>
  <si>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</si>
  <si>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</si>
  <si>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</si>
  <si>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</si>
  <si>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</si>
  <si>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</si>
  <si>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</si>
  <si>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</si>
  <si>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</si>
  <si>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</si>
  <si>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</si>
  <si>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</si>
  <si>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</si>
  <si>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</si>
  <si>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</si>
  <si>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</si>
  <si>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</si>
  <si>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</si>
  <si>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</si>
  <si>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</si>
  <si>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</si>
  <si>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</si>
  <si>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</si>
  <si>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</si>
  <si>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</si>
  <si>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</si>
  <si>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</si>
  <si>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</si>
  <si>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</si>
  <si>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</si>
  <si>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</si>
  <si>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</si>
  <si>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</si>
  <si>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</si>
  <si>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</si>
  <si>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</si>
  <si>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</si>
  <si>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</si>
  <si>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</si>
  <si>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</si>
  <si>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</si>
  <si>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</si>
  <si>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</si>
  <si>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</si>
  <si>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</si>
  <si>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</si>
  <si>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</si>
  <si>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</si>
  <si>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</si>
  <si>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</si>
  <si>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</si>
  <si>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</si>
  <si>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</si>
  <si>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</si>
  <si>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</si>
  <si>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</si>
  <si>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</si>
  <si>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</si>
  <si>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</si>
  <si>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</si>
  <si>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</si>
  <si>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</si>
  <si>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</si>
  <si>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</si>
  <si>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</si>
  <si>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</si>
  <si>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</si>
  <si>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</si>
  <si>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</si>
  <si>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</si>
  <si>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</si>
  <si>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</si>
  <si>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</si>
  <si>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</si>
  <si>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</si>
  <si>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</si>
  <si>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</si>
  <si>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</si>
  <si>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</si>
  <si>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</si>
  <si>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</si>
  <si>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</si>
  <si>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</si>
  <si>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</si>
  <si>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</si>
  <si>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</si>
  <si>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</si>
  <si>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</si>
  <si>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</si>
  <si>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</si>
  <si>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</si>
  <si>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</si>
  <si>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</si>
  <si>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</si>
  <si>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</si>
  <si>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</si>
  <si>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</si>
  <si>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</si>
  <si>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</si>
  <si>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</si>
  <si>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</si>
  <si>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</si>
  <si>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</si>
  <si>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</si>
  <si>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</si>
  <si>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</si>
  <si>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</si>
  <si>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</si>
  <si>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</si>
  <si>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</si>
  <si>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</si>
  <si>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</si>
  <si>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</si>
  <si>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</si>
  <si>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</si>
  <si>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</si>
  <si>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</si>
  <si>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</si>
  <si>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</si>
  <si>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</si>
  <si>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</si>
  <si>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</si>
  <si>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</si>
  <si>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</si>
  <si>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</si>
  <si>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</si>
  <si>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</si>
  <si>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</si>
  <si>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</si>
  <si>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</si>
  <si>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</si>
  <si>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</si>
  <si>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</si>
  <si>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</si>
  <si>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</si>
  <si>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</si>
  <si>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</si>
  <si>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</si>
  <si>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</si>
  <si>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</si>
  <si>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</si>
  <si>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</si>
  <si>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</si>
  <si>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</si>
  <si>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</si>
  <si>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</si>
  <si>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</si>
  <si>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</si>
  <si>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</si>
  <si>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</si>
  <si>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</si>
  <si>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</si>
  <si>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</si>
  <si>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</si>
  <si>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</si>
  <si>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</si>
  <si>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</si>
  <si>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</si>
  <si>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</si>
  <si>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</si>
  <si>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</si>
  <si>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</si>
  <si>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</si>
  <si>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</si>
  <si>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</si>
  <si>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</si>
  <si>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</si>
  <si>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</si>
  <si>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</si>
  <si>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</si>
  <si>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</si>
  <si>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</si>
  <si>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</si>
  <si>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</si>
  <si>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</si>
  <si>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</si>
  <si>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</si>
  <si>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</si>
  <si>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</si>
  <si>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</si>
  <si>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</si>
  <si>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</si>
  <si>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</si>
  <si>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</si>
  <si>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</si>
  <si>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</si>
  <si>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</si>
  <si>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</si>
  <si>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</si>
  <si>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</si>
  <si>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</si>
  <si>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</si>
  <si>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</si>
  <si>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</si>
  <si>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</si>
  <si>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</si>
  <si>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</si>
  <si>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</si>
  <si>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</si>
  <si>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</si>
  <si>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</si>
  <si>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</si>
  <si>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</si>
  <si>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</si>
  <si>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</si>
  <si>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</si>
  <si>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</si>
  <si>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</si>
  <si>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</si>
  <si>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</si>
  <si>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</si>
  <si>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</si>
  <si>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</si>
  <si>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</si>
  <si>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</si>
  <si>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</si>
  <si>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</si>
  <si>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</si>
  <si>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</si>
  <si>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</si>
  <si>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</si>
  <si>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</si>
  <si>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</si>
  <si>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</si>
  <si>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</si>
  <si>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</si>
  <si>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</si>
  <si>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</si>
  <si>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</si>
  <si>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</si>
  <si>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</si>
  <si>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</si>
  <si>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</si>
  <si>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</si>
  <si>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</si>
  <si>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</si>
  <si>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</si>
  <si>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</si>
  <si>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</si>
  <si>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</si>
  <si>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</si>
  <si>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</si>
  <si>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</si>
  <si>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</si>
  <si>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</si>
  <si>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</si>
  <si>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</si>
  <si>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</si>
  <si>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</si>
  <si>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</si>
  <si>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</si>
  <si>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</si>
  <si>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</si>
  <si>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</si>
  <si>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</si>
  <si>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</si>
  <si>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</si>
  <si>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</si>
  <si>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</si>
  <si>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</si>
  <si>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</si>
  <si>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</si>
  <si>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</si>
  <si>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</si>
  <si>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</si>
  <si>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</si>
  <si>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</si>
  <si>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</si>
  <si>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</si>
  <si>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</si>
  <si>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</si>
  <si>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</si>
  <si>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</si>
  <si>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</si>
  <si>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</si>
  <si>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</si>
  <si>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</si>
  <si>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</si>
  <si>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</si>
  <si>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</si>
  <si>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</si>
  <si>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</si>
  <si>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</si>
  <si>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</si>
  <si>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</si>
  <si>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</si>
  <si>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</si>
  <si>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</si>
  <si>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</si>
  <si>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</si>
  <si>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</si>
  <si>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</si>
  <si>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</si>
  <si>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</si>
  <si>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</si>
  <si>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</si>
  <si>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</si>
  <si>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</si>
  <si>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</si>
  <si>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</si>
  <si>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</si>
  <si>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</si>
  <si>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</si>
  <si>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</si>
  <si>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</si>
  <si>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</si>
  <si>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</si>
  <si>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</si>
  <si>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</si>
  <si>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</si>
  <si>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</si>
  <si>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</si>
  <si>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</si>
  <si>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</si>
  <si>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</si>
  <si>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</si>
  <si>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</si>
  <si>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</si>
  <si>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</si>
  <si>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</si>
  <si>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</si>
  <si>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</si>
  <si>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</si>
  <si>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</si>
  <si>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</si>
  <si>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</si>
  <si>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</si>
  <si>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</si>
  <si>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</si>
  <si>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</si>
  <si>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</si>
  <si>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</si>
  <si>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</si>
  <si>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</si>
  <si>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</si>
  <si>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</si>
  <si>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</si>
  <si>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</si>
  <si>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</si>
  <si>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</si>
  <si>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</si>
  <si>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</si>
  <si>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</si>
  <si>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</si>
  <si>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</si>
  <si>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</si>
  <si>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</si>
  <si>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</si>
  <si>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</si>
  <si>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</si>
  <si>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</si>
  <si>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</si>
  <si>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</si>
  <si>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</si>
  <si>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</si>
  <si>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</si>
  <si>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</si>
  <si>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</si>
  <si>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</si>
  <si>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</si>
  <si>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</si>
  <si>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</si>
  <si>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</si>
  <si>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</si>
  <si>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</si>
  <si>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</si>
  <si>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</si>
  <si>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</si>
  <si>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</si>
  <si>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</si>
  <si>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</si>
  <si>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</si>
  <si>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</si>
  <si>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</si>
  <si>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</si>
  <si>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</si>
  <si>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</si>
  <si>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</si>
  <si>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</si>
  <si>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</si>
  <si>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</si>
  <si>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</si>
  <si>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</si>
  <si>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</si>
  <si>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</si>
  <si>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</si>
  <si>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</si>
  <si>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</si>
  <si>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</si>
  <si>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</si>
  <si>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</si>
  <si>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</si>
  <si>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</si>
  <si>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</si>
  <si>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</si>
  <si>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</si>
  <si>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</si>
  <si>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</si>
  <si>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</si>
  <si>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</si>
  <si>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</si>
  <si>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</si>
  <si>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</si>
  <si>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</si>
  <si>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</si>
  <si>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</si>
  <si>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</si>
  <si>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</si>
  <si>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</si>
  <si>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</si>
  <si>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</si>
  <si>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</si>
  <si>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</si>
  <si>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</si>
  <si>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</si>
  <si>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</si>
  <si>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</si>
  <si>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</si>
  <si>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</si>
  <si>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</si>
  <si>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</si>
  <si>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</si>
  <si>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</si>
  <si>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</si>
  <si>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</si>
  <si>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</si>
  <si>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</si>
  <si>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</si>
  <si>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</si>
  <si>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</si>
  <si>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</si>
  <si>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</si>
  <si>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</si>
  <si>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</si>
  <si>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</si>
  <si>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</si>
  <si>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</si>
  <si>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</si>
  <si>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</si>
  <si>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</si>
  <si>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</si>
  <si>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</si>
  <si>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</si>
  <si>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</si>
  <si>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</si>
  <si>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</si>
  <si>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</si>
  <si>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</si>
  <si>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</si>
  <si>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</si>
  <si>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</si>
  <si>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</si>
  <si>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</si>
  <si>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</si>
  <si>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</si>
  <si>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</si>
  <si>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</si>
  <si>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</si>
  <si>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</si>
  <si>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</si>
  <si>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</si>
  <si>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</si>
  <si>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</si>
  <si>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</si>
  <si>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</si>
  <si>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</si>
  <si>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</si>
  <si>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</si>
  <si>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</si>
  <si>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</si>
  <si>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</si>
  <si>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</si>
  <si>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</si>
  <si>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</si>
  <si>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</si>
  <si>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</si>
  <si>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</si>
  <si>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</si>
  <si>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</si>
  <si>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</si>
  <si>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</si>
  <si>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</si>
  <si>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</si>
  <si>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</si>
  <si>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</si>
  <si>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</si>
  <si>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</si>
  <si>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</si>
  <si>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</si>
  <si>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</si>
  <si>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</si>
  <si>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</si>
  <si>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</si>
  <si>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</si>
  <si>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</si>
  <si>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</si>
  <si>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</si>
  <si>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</si>
  <si>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</si>
  <si>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</si>
  <si>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</si>
  <si>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</si>
  <si>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</si>
  <si>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</si>
  <si>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</si>
  <si>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</si>
  <si>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</si>
  <si>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</si>
  <si>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</si>
  <si>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</si>
  <si>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</si>
  <si>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</si>
  <si>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</si>
  <si>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</si>
  <si>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</si>
  <si>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</si>
  <si>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</si>
  <si>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</si>
  <si>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</si>
  <si>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</si>
  <si>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</si>
  <si>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</si>
  <si>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</si>
  <si>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</si>
  <si>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</si>
  <si>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</si>
  <si>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</si>
  <si>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</si>
  <si>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</si>
  <si>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</si>
  <si>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</si>
  <si>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</si>
  <si>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</si>
  <si>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</si>
  <si>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</si>
  <si>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</si>
  <si>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</si>
  <si>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</si>
  <si>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</si>
  <si>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</si>
  <si>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</si>
  <si>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</si>
  <si>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</si>
  <si>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</si>
  <si>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</si>
  <si>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</si>
  <si>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</si>
  <si>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</si>
  <si>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</si>
  <si>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</si>
  <si>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</si>
  <si>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</si>
  <si>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</si>
  <si>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</si>
  <si>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</si>
  <si>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</si>
  <si>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</si>
  <si>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</si>
  <si>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</si>
  <si>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</si>
  <si>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</si>
  <si>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</si>
  <si>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</si>
  <si>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</si>
  <si>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</si>
  <si>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</si>
  <si>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</si>
  <si>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</si>
  <si>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</si>
  <si>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</si>
  <si>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</si>
  <si>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</si>
  <si>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</si>
  <si>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</si>
  <si>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</si>
  <si>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</si>
  <si>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</si>
  <si>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</si>
  <si>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</si>
  <si>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</si>
  <si>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</si>
  <si>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</si>
  <si>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</si>
  <si>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</si>
  <si>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</si>
  <si>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</si>
  <si>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</si>
  <si>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</si>
  <si>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</si>
  <si>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</si>
  <si>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</si>
  <si>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</si>
  <si>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</si>
  <si>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</si>
  <si>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</si>
  <si>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</si>
  <si>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</si>
  <si>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</si>
  <si>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</si>
  <si>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</si>
  <si>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</si>
  <si>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</si>
  <si>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</si>
  <si>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</si>
  <si>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</si>
  <si>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</si>
  <si>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</si>
  <si>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</si>
  <si>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</si>
  <si>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</si>
  <si>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</si>
  <si>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</si>
  <si>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</si>
  <si>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</si>
  <si>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</si>
  <si>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</si>
  <si>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</si>
  <si>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</si>
  <si>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</si>
  <si>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</si>
  <si>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</si>
  <si>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</si>
  <si>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</si>
  <si>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</si>
  <si>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</si>
  <si>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</si>
  <si>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</si>
  <si>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</si>
  <si>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</si>
  <si>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</si>
  <si>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</si>
  <si>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</si>
  <si>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</si>
  <si>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</si>
  <si>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</si>
  <si>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</si>
  <si>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</si>
  <si>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</si>
  <si>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</si>
  <si>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</si>
  <si>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</si>
  <si>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</si>
  <si>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</si>
  <si>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</si>
  <si>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</si>
  <si>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</si>
  <si>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</si>
  <si>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</si>
  <si>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</si>
  <si>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</si>
  <si>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</si>
  <si>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</si>
  <si>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</si>
  <si>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</si>
  <si>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</si>
  <si>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</si>
  <si>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</si>
  <si>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</si>
  <si>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</si>
  <si>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</si>
  <si>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</si>
  <si>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</si>
  <si>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</si>
  <si>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</si>
  <si>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</si>
  <si>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</si>
  <si>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</si>
  <si>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</si>
  <si>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</si>
  <si>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</si>
  <si>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</si>
  <si>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</si>
  <si>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</si>
  <si>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</si>
  <si>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</si>
  <si>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</si>
  <si>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</si>
  <si>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</si>
  <si>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</si>
  <si>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</si>
  <si>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</si>
  <si>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</si>
  <si>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</si>
  <si>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</si>
  <si>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</si>
  <si>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</si>
  <si>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</si>
  <si>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</si>
  <si>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</si>
  <si>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</si>
  <si>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</si>
  <si>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</si>
  <si>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</si>
  <si>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</si>
  <si>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</si>
  <si>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</si>
  <si>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</si>
  <si>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</si>
  <si>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</si>
  <si>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</si>
  <si>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</si>
  <si>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</si>
  <si>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</si>
  <si>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</si>
  <si>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</si>
  <si>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</si>
  <si>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</si>
  <si>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</si>
  <si>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</si>
  <si>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</si>
  <si>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</si>
  <si>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</si>
  <si>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</si>
  <si>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</si>
  <si>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</si>
  <si>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</si>
  <si>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</si>
  <si>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</si>
  <si>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</si>
  <si>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</si>
  <si>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</si>
  <si>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</si>
  <si>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</si>
  <si>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</si>
  <si>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</si>
  <si>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</si>
  <si>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</si>
  <si>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</si>
  <si>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</si>
  <si>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</si>
  <si>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</si>
  <si>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</si>
  <si>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</si>
  <si>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</si>
  <si>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</si>
  <si>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</si>
  <si>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</si>
  <si>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</si>
  <si>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</si>
  <si>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</si>
  <si>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</si>
  <si>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</si>
  <si>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</si>
  <si>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</si>
  <si>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</si>
  <si>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</si>
  <si>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</si>
  <si>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</si>
  <si>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</si>
  <si>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</si>
  <si>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</si>
  <si>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</si>
  <si>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</si>
  <si>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</si>
  <si>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</si>
  <si>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</si>
  <si>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</si>
  <si>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</si>
  <si>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</si>
  <si>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</si>
  <si>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</si>
  <si>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</si>
  <si>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</si>
  <si>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</si>
  <si>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</si>
  <si>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</si>
  <si>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</si>
  <si>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</si>
  <si>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</si>
  <si>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</si>
  <si>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</si>
  <si>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</si>
  <si>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</si>
  <si>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</si>
  <si>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</si>
  <si>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</si>
  <si>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</si>
  <si>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</si>
  <si>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</si>
  <si>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</si>
  <si>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</si>
  <si>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</si>
  <si>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</si>
  <si>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</si>
  <si>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</si>
  <si>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</si>
  <si>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</si>
  <si>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</si>
  <si>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</si>
  <si>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</si>
  <si>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</si>
  <si>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</si>
  <si>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</si>
  <si>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</si>
  <si>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</si>
  <si>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</si>
  <si>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</si>
  <si>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</si>
  <si>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</si>
  <si>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</si>
  <si>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</si>
  <si>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</si>
  <si>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</si>
  <si>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</si>
  <si>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</si>
  <si>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</si>
  <si>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</si>
  <si>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</si>
  <si>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</si>
  <si>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</si>
  <si>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</si>
  <si>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</si>
  <si>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</si>
  <si>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</si>
  <si>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</si>
  <si>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</si>
  <si>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</si>
  <si>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</si>
  <si>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</si>
  <si>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</si>
  <si>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</si>
  <si>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</si>
  <si>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</si>
  <si>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</si>
  <si>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</si>
  <si>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</si>
  <si>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</si>
  <si>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</si>
  <si>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</si>
  <si>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</si>
  <si>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</si>
  <si>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</si>
  <si>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</si>
  <si>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</si>
  <si>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</si>
  <si>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</si>
  <si>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</si>
  <si>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</si>
  <si>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</si>
  <si>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</si>
  <si>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</si>
  <si>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</si>
  <si>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</si>
  <si>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</si>
  <si>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</si>
  <si>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</si>
  <si>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</si>
  <si>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</si>
  <si>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</si>
  <si>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</si>
  <si>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</si>
  <si>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</si>
  <si>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</si>
  <si>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</si>
  <si>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</si>
  <si>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</si>
  <si>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</si>
  <si>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</si>
  <si>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</si>
  <si>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</si>
  <si>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</si>
  <si>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</si>
  <si>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</si>
  <si>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</si>
  <si>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</si>
  <si>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</si>
  <si>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</si>
  <si>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</si>
  <si>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</si>
  <si>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</si>
  <si>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</si>
  <si>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</si>
  <si>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</si>
  <si>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</si>
  <si>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</si>
  <si>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</si>
  <si>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</si>
  <si>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</si>
  <si>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</si>
  <si>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</si>
  <si>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</si>
  <si>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</si>
  <si>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</si>
  <si>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</si>
  <si>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</si>
  <si>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</si>
  <si>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</si>
  <si>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</si>
  <si>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</si>
  <si>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</si>
  <si>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</si>
  <si>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</si>
  <si>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</si>
  <si>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</si>
  <si>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</si>
  <si>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</si>
  <si>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</si>
  <si>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</si>
  <si>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</si>
  <si>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</si>
  <si>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</si>
  <si>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</si>
  <si>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</si>
  <si>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</si>
  <si>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</si>
  <si>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</si>
  <si>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</si>
  <si>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</si>
  <si>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</si>
  <si>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</si>
  <si>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</si>
  <si>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</si>
  <si>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</si>
  <si>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</si>
  <si>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</si>
  <si>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</si>
  <si>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</si>
  <si>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</si>
  <si>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</si>
  <si>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</si>
  <si>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</si>
  <si>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</si>
  <si>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</si>
  <si>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</si>
  <si>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</si>
  <si>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</si>
  <si>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</si>
  <si>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</si>
  <si>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</si>
  <si>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</si>
  <si>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</si>
  <si>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</si>
  <si>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</si>
  <si>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</si>
  <si>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</si>
  <si>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</si>
  <si>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</si>
  <si>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</si>
  <si>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</si>
  <si>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</si>
  <si>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</si>
  <si>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</si>
  <si>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</si>
  <si>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</si>
  <si>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</si>
  <si>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</si>
  <si>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</si>
  <si>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</si>
  <si>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</si>
  <si>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</si>
  <si>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</si>
  <si>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</si>
  <si>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</si>
  <si>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</si>
  <si>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</si>
  <si>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</si>
  <si>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</si>
  <si>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</si>
  <si>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</si>
  <si>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</si>
  <si>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</si>
  <si>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</si>
  <si>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</si>
  <si>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</si>
  <si>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</si>
  <si>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</si>
  <si>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</si>
  <si>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</si>
  <si>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</si>
  <si>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</si>
  <si>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</si>
  <si>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</si>
  <si>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</si>
  <si>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</si>
  <si>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</si>
  <si>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</si>
  <si>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</si>
  <si>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</si>
  <si>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</si>
  <si>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</si>
  <si>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</si>
  <si>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</si>
  <si>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</si>
  <si>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</si>
  <si>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</si>
  <si>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</si>
  <si>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</si>
  <si>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</si>
  <si>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</si>
  <si>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</si>
  <si>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</si>
  <si>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</si>
  <si>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</si>
  <si>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</si>
  <si>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</si>
  <si>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</si>
  <si>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</si>
  <si>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</si>
  <si>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</si>
  <si>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</si>
  <si>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</si>
  <si>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</si>
  <si>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</si>
  <si>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</si>
  <si>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</si>
  <si>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</si>
  <si>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</si>
  <si>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</si>
  <si>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</si>
  <si>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</si>
  <si>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</si>
  <si>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</si>
  <si>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</si>
  <si>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</si>
  <si>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</si>
  <si>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</si>
  <si>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</si>
  <si>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</si>
  <si>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</si>
  <si>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</si>
  <si>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</si>
  <si>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</si>
  <si>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</si>
  <si>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</si>
  <si>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</si>
  <si>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</si>
  <si>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</si>
  <si>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</si>
  <si>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</si>
  <si>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</si>
  <si>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</si>
  <si>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</si>
  <si>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</si>
  <si>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</si>
  <si>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</si>
  <si>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</si>
  <si>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</si>
  <si>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</si>
  <si>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</si>
  <si>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</si>
  <si>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</si>
  <si>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</si>
  <si>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</si>
  <si>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</si>
  <si>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</si>
  <si>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</si>
  <si>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</si>
  <si>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</si>
  <si>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</si>
  <si>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</si>
  <si>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</si>
  <si>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</si>
  <si>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</si>
  <si>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</si>
  <si>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</si>
  <si>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</si>
  <si>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</si>
  <si>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</si>
  <si>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</si>
  <si>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</si>
  <si>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</si>
  <si>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</si>
  <si>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</si>
  <si>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</si>
  <si>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</si>
  <si>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</si>
  <si>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</si>
  <si>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</si>
  <si>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</si>
  <si>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</si>
  <si>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</si>
  <si>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</si>
  <si>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</si>
  <si>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</si>
  <si>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</si>
  <si>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</si>
  <si>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</si>
  <si>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</si>
  <si>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</si>
  <si>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</si>
  <si>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</si>
  <si>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</si>
  <si>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</si>
  <si>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</si>
  <si>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</si>
  <si>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</si>
  <si>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</si>
  <si>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</si>
  <si>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</si>
  <si>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</si>
  <si>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</si>
  <si>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</si>
  <si>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</si>
  <si>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</si>
  <si>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</si>
  <si>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</si>
  <si>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</si>
  <si>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</si>
  <si>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</si>
  <si>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</si>
  <si>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</si>
  <si>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</si>
  <si>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</si>
  <si>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</si>
  <si>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</si>
  <si>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</si>
  <si>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</si>
  <si>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</si>
  <si>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</si>
  <si>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</si>
  <si>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</si>
  <si>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</si>
  <si>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</si>
  <si>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</si>
  <si>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</si>
  <si>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</si>
  <si>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</si>
  <si>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</si>
  <si>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</si>
  <si>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</si>
  <si>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</si>
  <si>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</si>
  <si>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</si>
  <si>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</si>
  <si>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</si>
  <si>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</si>
  <si>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</si>
  <si>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</si>
  <si>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</si>
  <si>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</si>
  <si>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</si>
  <si>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</si>
  <si>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</si>
  <si>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</si>
  <si>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</si>
  <si>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</si>
  <si>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</si>
  <si>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</si>
  <si>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</si>
  <si>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</si>
  <si>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</si>
  <si>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</si>
  <si>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</si>
  <si>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</si>
  <si>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</si>
  <si>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</si>
  <si>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</si>
  <si>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</si>
  <si>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</si>
  <si>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</si>
  <si>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</si>
  <si>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</si>
  <si>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</si>
  <si>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</si>
  <si>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</si>
  <si>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</si>
  <si>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</si>
  <si>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</si>
  <si>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</si>
  <si>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</si>
  <si>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</si>
  <si>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</si>
  <si>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</si>
  <si>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</si>
  <si>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</si>
  <si>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</si>
  <si>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</si>
  <si>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</si>
  <si>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</si>
  <si>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</si>
  <si>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</si>
  <si>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</si>
  <si>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</si>
  <si>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</si>
  <si>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</si>
  <si>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</si>
  <si>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</si>
  <si>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</si>
  <si>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</si>
  <si>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</si>
  <si>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</si>
  <si>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</si>
  <si>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</si>
  <si>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</si>
  <si>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</si>
  <si>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</si>
  <si>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</si>
  <si>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</si>
  <si>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</si>
  <si>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</si>
  <si>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</si>
  <si>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</si>
  <si>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</si>
  <si>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</si>
  <si>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</si>
  <si>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</si>
  <si>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</si>
  <si>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</si>
  <si>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</si>
  <si>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</si>
  <si>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</si>
  <si>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</si>
  <si>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</si>
  <si>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</si>
  <si>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</si>
  <si>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</si>
  <si>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</si>
  <si>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</si>
  <si>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</si>
  <si>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</si>
  <si>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</si>
  <si>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</si>
  <si>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</si>
  <si>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</si>
  <si>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</si>
  <si>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</si>
  <si>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</si>
  <si>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</si>
  <si>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</si>
  <si>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</si>
  <si>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</si>
  <si>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</si>
  <si>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</si>
  <si>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</si>
  <si>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</si>
  <si>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</si>
  <si>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</si>
  <si>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</si>
  <si>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</si>
  <si>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</si>
  <si>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</si>
  <si>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</si>
  <si>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</si>
  <si>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</si>
  <si>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</si>
  <si>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</si>
  <si>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</si>
  <si>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</si>
  <si>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</si>
  <si>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</si>
  <si>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</si>
  <si>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</si>
  <si>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</si>
  <si>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</si>
  <si>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</si>
  <si>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</si>
  <si>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</si>
  <si>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</si>
  <si>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</si>
  <si>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</si>
  <si>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</si>
  <si>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</si>
  <si>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</si>
  <si>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</si>
  <si>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</si>
  <si>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</si>
  <si>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</si>
  <si>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</si>
  <si>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</si>
  <si>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</si>
  <si>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</si>
  <si>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</si>
  <si>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</si>
  <si>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</si>
  <si>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</si>
  <si>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</si>
  <si>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</si>
  <si>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</si>
  <si>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</si>
  <si>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</si>
  <si>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</si>
  <si>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</si>
  <si>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</si>
  <si>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</si>
  <si>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</si>
  <si>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</si>
  <si>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</si>
  <si>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</si>
  <si>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</si>
  <si>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</si>
  <si>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</si>
  <si>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</si>
  <si>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</si>
  <si>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</si>
  <si>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</si>
  <si>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</si>
  <si>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</si>
  <si>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</si>
  <si>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</si>
  <si>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</si>
  <si>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</si>
  <si>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</si>
  <si>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</si>
  <si>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</si>
  <si>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</si>
  <si>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</si>
  <si>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</si>
  <si>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</si>
  <si>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</si>
  <si>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</si>
  <si>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</si>
  <si>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</si>
  <si>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</si>
  <si>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</si>
  <si>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</si>
  <si>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</si>
  <si>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</si>
  <si>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</si>
  <si>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</si>
  <si>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</si>
  <si>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</si>
  <si>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</si>
  <si>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</si>
  <si>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</si>
  <si>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</si>
  <si>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</si>
  <si>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</si>
  <si>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</si>
  <si>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</si>
  <si>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</si>
  <si>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</si>
  <si>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</si>
  <si>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</si>
  <si>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</si>
  <si>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</si>
  <si>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</si>
  <si>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</si>
  <si>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</si>
  <si>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</si>
  <si>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</si>
  <si>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</si>
  <si>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</si>
  <si>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</si>
  <si>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</si>
  <si>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</si>
  <si>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</si>
  <si>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</si>
  <si>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</si>
  <si>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</si>
  <si>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</si>
  <si>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</si>
  <si>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</si>
  <si>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</si>
  <si>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</si>
  <si>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</si>
  <si>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</si>
  <si>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</si>
  <si>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</si>
  <si>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</si>
  <si>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</si>
  <si>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</si>
  <si>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</si>
  <si>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</si>
  <si>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</si>
  <si>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</si>
  <si>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</si>
  <si>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</si>
  <si>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</si>
  <si>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</si>
  <si>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</si>
  <si>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</si>
  <si>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</si>
  <si>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</si>
  <si>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</si>
  <si>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</si>
  <si>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</si>
  <si>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</si>
  <si>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</si>
  <si>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</si>
  <si>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</si>
  <si>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</si>
  <si>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</si>
  <si>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</si>
  <si>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</si>
  <si>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</si>
  <si>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</si>
  <si>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</si>
  <si>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</si>
  <si>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</si>
  <si>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</si>
  <si>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</si>
  <si>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</si>
  <si>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</si>
  <si>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</si>
  <si>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</si>
  <si>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</si>
  <si>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</si>
  <si>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</si>
  <si>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</si>
  <si>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</si>
  <si>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</si>
  <si>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</si>
  <si>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</si>
  <si>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</si>
  <si>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</si>
  <si>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</si>
  <si>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</si>
  <si>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</si>
  <si>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</si>
  <si>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</si>
  <si>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</si>
  <si>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</si>
  <si>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</si>
  <si>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</si>
  <si>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</si>
  <si>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</si>
  <si>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</si>
  <si>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</si>
  <si>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</si>
  <si>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</si>
  <si>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</si>
  <si>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</si>
  <si>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</si>
  <si>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</si>
  <si>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</si>
  <si>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</si>
  <si>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</si>
  <si>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</si>
  <si>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</si>
  <si>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</si>
  <si>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</si>
  <si>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</si>
  <si>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</si>
  <si>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</si>
  <si>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</si>
  <si>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</si>
  <si>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</si>
  <si>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</si>
  <si>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</si>
  <si>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</si>
  <si>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</si>
  <si>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</si>
  <si>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</si>
  <si>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</si>
  <si>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</si>
  <si>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</si>
  <si>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</si>
  <si>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</si>
  <si>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</si>
  <si>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</si>
  <si>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</si>
  <si>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</si>
  <si>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</si>
  <si>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</si>
  <si>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</si>
  <si>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</si>
  <si>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</si>
  <si>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</si>
  <si>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</si>
  <si>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</si>
  <si>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</si>
  <si>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</si>
  <si>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</si>
  <si>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</si>
  <si>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</si>
  <si>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</si>
  <si>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</si>
  <si>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</si>
  <si>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</si>
  <si>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</si>
  <si>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</si>
  <si>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</si>
  <si>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</si>
  <si>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</si>
  <si>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</si>
  <si>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</si>
  <si>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</si>
  <si>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</si>
  <si>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</si>
  <si>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</si>
  <si>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</si>
  <si>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</si>
  <si>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</si>
  <si>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</si>
  <si>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</si>
  <si>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</si>
  <si>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</si>
  <si>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</si>
  <si>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</si>
  <si>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</si>
  <si>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</si>
  <si>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</si>
  <si>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</si>
  <si>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</si>
  <si>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</si>
  <si>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</si>
  <si>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</si>
  <si>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</si>
  <si>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</si>
  <si>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</si>
  <si>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</si>
  <si>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</si>
  <si>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</si>
  <si>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</si>
  <si>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</si>
  <si>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</si>
  <si>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</si>
  <si>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</si>
  <si>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</si>
  <si>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</si>
  <si>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</si>
  <si>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</si>
  <si>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</si>
  <si>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</si>
  <si>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</si>
  <si>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</si>
  <si>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</si>
  <si>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</si>
  <si>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</si>
  <si>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</si>
  <si>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</si>
  <si>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</si>
  <si>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</si>
  <si>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</si>
  <si>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</si>
  <si>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</si>
  <si>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</si>
  <si>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</si>
  <si>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</si>
  <si>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</si>
  <si>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</si>
  <si>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</si>
  <si>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</si>
  <si>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</si>
  <si>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</si>
  <si>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</si>
  <si>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</si>
  <si>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</si>
  <si>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</si>
  <si>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</si>
  <si>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</si>
  <si>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</si>
  <si>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</si>
  <si>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</si>
  <si>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</si>
  <si>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</si>
  <si>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</si>
  <si>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</si>
  <si>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</si>
  <si>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</si>
  <si>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</si>
  <si>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</si>
  <si>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</si>
  <si>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</si>
  <si>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</si>
  <si>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</si>
  <si>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</si>
  <si>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</si>
  <si>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</si>
  <si>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</si>
  <si>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</si>
  <si>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</si>
  <si>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</si>
  <si>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</si>
  <si>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</si>
  <si>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</si>
  <si>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</si>
  <si>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</si>
  <si>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</si>
  <si>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</si>
  <si>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</si>
  <si>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</si>
  <si>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</si>
  <si>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</si>
  <si>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</si>
  <si>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</si>
  <si>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</si>
  <si>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</si>
  <si>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</si>
  <si>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</si>
  <si>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</si>
  <si>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</si>
  <si>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</si>
  <si>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</si>
  <si>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</si>
  <si>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</si>
  <si>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</si>
  <si>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</si>
  <si>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</si>
  <si>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</si>
  <si>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</si>
  <si>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</si>
  <si>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</si>
  <si>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</si>
  <si>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</si>
  <si>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</si>
  <si>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</si>
  <si>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</si>
  <si>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</si>
  <si>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</si>
  <si>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</si>
  <si>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</si>
  <si>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</si>
  <si>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</si>
  <si>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</si>
  <si>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</si>
  <si>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</si>
  <si>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</si>
  <si>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</si>
  <si>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</si>
  <si>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</si>
  <si>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</si>
  <si>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</si>
  <si>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</si>
  <si>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</si>
  <si>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</si>
  <si>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</si>
  <si>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</si>
  <si>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</si>
  <si>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</si>
  <si>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</si>
  <si>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</si>
  <si>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</si>
  <si>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</si>
  <si>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</si>
  <si>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</si>
  <si>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</si>
  <si>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</si>
  <si>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</si>
  <si>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</si>
  <si>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</si>
  <si>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</si>
  <si>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</si>
  <si>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</si>
  <si>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</si>
  <si>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</si>
  <si>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</si>
  <si>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</si>
  <si>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</si>
  <si>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</si>
  <si>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</si>
  <si>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</si>
  <si>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</si>
  <si>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</si>
  <si>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</si>
  <si>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</si>
  <si>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</si>
  <si>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</si>
  <si>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</si>
  <si>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</si>
  <si>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</si>
  <si>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</si>
  <si>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</si>
  <si>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</si>
  <si>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</si>
  <si>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</si>
  <si>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</si>
  <si>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</si>
  <si>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</si>
  <si>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</si>
  <si>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</si>
  <si>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</si>
  <si>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</si>
  <si>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</si>
  <si>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</si>
  <si>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</si>
  <si>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</si>
  <si>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</si>
  <si>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</si>
  <si>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</si>
  <si>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</si>
  <si>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</si>
  <si>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</si>
  <si>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</si>
  <si>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</si>
  <si>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</si>
  <si>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</si>
  <si>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</si>
  <si>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</si>
  <si>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</si>
  <si>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</si>
  <si>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</si>
  <si>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</si>
  <si>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</si>
  <si>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</si>
  <si>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</si>
  <si>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</si>
  <si>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</si>
  <si>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</si>
  <si>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</si>
  <si>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</si>
  <si>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</si>
  <si>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</si>
  <si>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</si>
  <si>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</si>
  <si>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</si>
  <si>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</si>
  <si>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</si>
  <si>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</si>
  <si>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</si>
  <si>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</si>
  <si>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</si>
  <si>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</si>
  <si>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</si>
  <si>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</si>
  <si>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</si>
  <si>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</si>
  <si>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</si>
  <si>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</si>
  <si>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</si>
  <si>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</si>
  <si>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</si>
  <si>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</si>
  <si>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</si>
  <si>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</si>
  <si>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</si>
  <si>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</si>
  <si>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</si>
  <si>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</si>
  <si>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</si>
  <si>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</si>
  <si>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</si>
  <si>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</si>
  <si>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</si>
  <si>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</si>
  <si>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</si>
  <si>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</si>
  <si>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</si>
  <si>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</si>
  <si>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</si>
  <si>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</si>
  <si>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</si>
  <si>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</si>
  <si>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</si>
  <si>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</si>
  <si>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</si>
  <si>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</si>
  <si>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</si>
  <si>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</si>
  <si>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</si>
  <si>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</si>
  <si>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</si>
  <si>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</si>
  <si>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</si>
  <si>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</si>
  <si>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</si>
  <si>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</si>
  <si>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</si>
  <si>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</si>
  <si>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</si>
  <si>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</si>
  <si>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</si>
  <si>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</si>
  <si>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</si>
  <si>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</si>
  <si>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</si>
  <si>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</si>
  <si>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</si>
  <si>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</si>
  <si>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</si>
  <si>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</si>
  <si>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</si>
  <si>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</si>
  <si>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</si>
  <si>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</si>
  <si>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</si>
  <si>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</si>
  <si>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</si>
  <si>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</si>
  <si>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</si>
  <si>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</si>
  <si>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</si>
  <si>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</si>
  <si>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</si>
  <si>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</si>
  <si>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</si>
  <si>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</si>
  <si>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</si>
  <si>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</si>
  <si>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</si>
  <si>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</si>
  <si>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</si>
  <si>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</si>
  <si>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</si>
  <si>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</si>
  <si>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</si>
  <si>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</si>
  <si>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</si>
  <si>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</si>
  <si>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</si>
  <si>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</si>
  <si>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</si>
  <si>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</si>
  <si>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</si>
  <si>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</si>
  <si>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</si>
  <si>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</si>
  <si>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</si>
  <si>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</si>
  <si>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</si>
  <si>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</si>
  <si>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</si>
  <si>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</si>
  <si>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</si>
  <si>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</si>
  <si>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</si>
  <si>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</si>
  <si>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</si>
  <si>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</si>
  <si>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</si>
  <si>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</si>
  <si>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</si>
  <si>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</si>
  <si>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</si>
  <si>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</si>
  <si>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</si>
  <si>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</si>
  <si>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</si>
  <si>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</si>
  <si>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</si>
  <si>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</si>
  <si>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</si>
  <si>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</si>
  <si>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</si>
  <si>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</si>
  <si>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</si>
  <si>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</si>
  <si>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</si>
  <si>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</si>
  <si>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</si>
  <si>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</si>
  <si>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</si>
  <si>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</si>
  <si>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</si>
  <si>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</si>
  <si>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</si>
  <si>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</si>
  <si>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</si>
  <si>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</si>
  <si>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</si>
  <si>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</si>
  <si>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</si>
  <si>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</si>
  <si>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</si>
  <si>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</si>
  <si>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</si>
  <si>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</si>
  <si>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</si>
  <si>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</si>
  <si>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</si>
  <si>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</si>
  <si>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</si>
  <si>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</si>
  <si>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</si>
  <si>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</si>
  <si>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</si>
  <si>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</si>
  <si>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</si>
  <si>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</si>
  <si>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</si>
  <si>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</si>
  <si>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</si>
  <si>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</si>
  <si>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</si>
  <si>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</si>
  <si>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</si>
  <si>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</si>
  <si>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</si>
  <si>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</si>
  <si>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</si>
  <si>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</si>
  <si>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</si>
  <si>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</si>
  <si>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</si>
  <si>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</si>
  <si>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</si>
  <si>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</si>
  <si>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</si>
  <si>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</si>
  <si>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</si>
  <si>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</si>
  <si>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</si>
  <si>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</si>
  <si>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</si>
  <si>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</si>
  <si>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</si>
  <si>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</si>
  <si>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</si>
  <si>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</si>
  <si>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</si>
  <si>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</si>
  <si>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</si>
  <si>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</si>
  <si>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</si>
  <si>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</si>
  <si>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</si>
  <si>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</si>
  <si>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</si>
  <si>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</si>
  <si>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</si>
  <si>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</si>
  <si>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</si>
  <si>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</si>
  <si>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</si>
  <si>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</si>
  <si>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</si>
  <si>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</si>
  <si>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</si>
  <si>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</si>
  <si>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</si>
  <si>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</si>
  <si>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</si>
  <si>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</si>
  <si>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</si>
  <si>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</si>
  <si>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</si>
  <si>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</si>
  <si>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</si>
  <si>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</si>
  <si>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</si>
  <si>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</si>
  <si>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</si>
  <si>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</si>
  <si>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</si>
  <si>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</si>
  <si>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</si>
  <si>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</si>
  <si>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</si>
  <si>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</si>
  <si>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</si>
  <si>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</si>
  <si>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</si>
  <si>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</si>
  <si>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</si>
  <si>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</si>
  <si>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</si>
  <si>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</si>
  <si>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</si>
  <si>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</si>
  <si>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</si>
  <si>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</si>
  <si>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</si>
  <si>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</si>
  <si>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</si>
  <si>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</si>
  <si>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</si>
  <si>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</si>
  <si>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</si>
  <si>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</si>
  <si>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</si>
  <si>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</si>
  <si>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</si>
  <si>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</si>
  <si>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</si>
  <si>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</si>
  <si>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</si>
  <si>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</si>
  <si>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</si>
  <si>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</si>
  <si>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</si>
  <si>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</si>
  <si>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</si>
  <si>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</si>
  <si>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</si>
  <si>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</si>
  <si>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</si>
  <si>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</si>
  <si>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</si>
  <si>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</si>
  <si>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</si>
  <si>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</si>
  <si>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</si>
  <si>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</si>
  <si>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</si>
  <si>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</si>
  <si>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</si>
  <si>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</si>
  <si>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</si>
  <si>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</si>
  <si>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</si>
  <si>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</si>
  <si>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</si>
  <si>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</si>
  <si>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</si>
  <si>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</si>
  <si>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</si>
  <si>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</si>
  <si>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</si>
  <si>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</si>
  <si>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</si>
  <si>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</si>
  <si>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</si>
  <si>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</si>
  <si>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</si>
  <si>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</si>
  <si>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</si>
  <si>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</si>
  <si>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</si>
  <si>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</si>
  <si>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</si>
  <si>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</si>
  <si>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</si>
  <si>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</si>
  <si>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</si>
  <si>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</si>
  <si>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</si>
  <si>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</si>
  <si>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</si>
  <si>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</si>
  <si>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</si>
  <si>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</si>
  <si>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</si>
  <si>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</si>
  <si>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</si>
  <si>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</si>
  <si>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</si>
  <si>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</si>
  <si>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</si>
  <si>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</si>
  <si>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</si>
  <si>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</si>
  <si>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</si>
  <si>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</si>
  <si>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</si>
  <si>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</si>
  <si>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</si>
  <si>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</si>
  <si>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</si>
  <si>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</si>
  <si>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</si>
  <si>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</si>
  <si>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</si>
  <si>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</si>
  <si>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</si>
  <si>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</si>
  <si>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</si>
  <si>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</si>
  <si>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</si>
  <si>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</si>
  <si>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</si>
  <si>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</si>
  <si>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</si>
  <si>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</si>
  <si>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</si>
  <si>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</si>
  <si>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</si>
  <si>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</si>
  <si>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</si>
  <si>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</si>
  <si>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</si>
  <si>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</si>
  <si>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</si>
  <si>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</si>
  <si>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</si>
  <si>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</si>
  <si>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</si>
  <si>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</si>
  <si>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</si>
  <si>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</si>
  <si>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</si>
  <si>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</si>
  <si>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</si>
  <si>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</si>
  <si>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</si>
  <si>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</si>
  <si>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</si>
  <si>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</si>
  <si>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</si>
  <si>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</si>
  <si>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</si>
  <si>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</si>
  <si>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</si>
  <si>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</si>
  <si>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</si>
  <si>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</si>
  <si>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</si>
  <si>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</si>
  <si>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</si>
  <si>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</si>
  <si>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</si>
  <si>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</si>
  <si>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</si>
  <si>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</si>
  <si>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</si>
  <si>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</si>
  <si>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</si>
  <si>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</si>
  <si>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</si>
  <si>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</si>
  <si>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</si>
  <si>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</si>
  <si>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</si>
  <si>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</si>
  <si>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</si>
  <si>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</si>
  <si>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</si>
  <si>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</si>
  <si>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</si>
  <si>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</si>
  <si>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</si>
  <si>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</si>
  <si>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</si>
  <si>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</si>
  <si>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</si>
  <si>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</si>
  <si>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</si>
  <si>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</si>
  <si>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</si>
  <si>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</si>
  <si>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</si>
  <si>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</si>
  <si>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</si>
  <si>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</si>
  <si>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</si>
  <si>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</si>
  <si>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</si>
  <si>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</si>
  <si>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</si>
  <si>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</si>
  <si>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</si>
  <si>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</si>
  <si>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</si>
  <si>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</si>
  <si>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</si>
  <si>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</si>
  <si>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</si>
  <si>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</si>
  <si>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</si>
  <si>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</si>
  <si>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</si>
  <si>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</si>
  <si>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</si>
  <si>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</si>
  <si>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</si>
  <si>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</si>
  <si>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</si>
  <si>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</si>
  <si>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</si>
  <si>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</si>
  <si>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</si>
  <si>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</si>
  <si>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</si>
  <si>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</si>
  <si>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</si>
  <si>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</si>
  <si>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</si>
  <si>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</si>
  <si>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</si>
  <si>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</si>
  <si>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</si>
  <si>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</si>
  <si>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</si>
  <si>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</si>
  <si>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</si>
  <si>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</si>
  <si>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</si>
  <si>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</si>
  <si>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</si>
  <si>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</si>
  <si>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</si>
  <si>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</si>
  <si>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</si>
  <si>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</si>
  <si>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</si>
  <si>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</si>
  <si>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</si>
  <si>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</si>
  <si>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</si>
  <si>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</si>
  <si>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</si>
  <si>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</si>
  <si>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</si>
  <si>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</si>
  <si>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</si>
  <si>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</si>
  <si>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</si>
  <si>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</si>
  <si>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</si>
  <si>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</si>
  <si>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</si>
  <si>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</si>
  <si>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</si>
  <si>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</si>
  <si>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</si>
  <si>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</si>
  <si>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</si>
  <si>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</si>
  <si>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</si>
  <si>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</si>
  <si>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</si>
  <si>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</si>
  <si>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</si>
  <si>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</si>
  <si>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</si>
  <si>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</si>
  <si>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</si>
  <si>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</si>
  <si>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</si>
  <si>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</si>
  <si>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</si>
  <si>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</si>
  <si>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</si>
  <si>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</si>
  <si>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</si>
  <si>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</si>
  <si>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</si>
  <si>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</si>
  <si>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</si>
  <si>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</si>
  <si>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</si>
  <si>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</si>
  <si>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</si>
  <si>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</si>
  <si>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</si>
  <si>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</si>
  <si>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</si>
  <si>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</si>
  <si>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</si>
  <si>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</si>
  <si>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</si>
  <si>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</si>
  <si>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</si>
  <si>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</si>
  <si>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</si>
  <si>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</si>
  <si>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</si>
  <si>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</si>
  <si>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</si>
  <si>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</si>
  <si>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</si>
  <si>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</si>
  <si>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</si>
  <si>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</si>
  <si>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</si>
  <si>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</si>
  <si>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</si>
  <si>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</si>
  <si>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</si>
  <si>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</si>
  <si>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</si>
  <si>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</si>
  <si>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</si>
  <si>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</si>
  <si>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</si>
  <si>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</si>
  <si>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</si>
  <si>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</si>
  <si>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</si>
  <si>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</si>
  <si>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</si>
  <si>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</si>
  <si>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</si>
  <si>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</si>
  <si>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</si>
  <si>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</si>
  <si>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</si>
  <si>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</si>
  <si>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</si>
  <si>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</si>
  <si>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</si>
  <si>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</si>
  <si>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</si>
  <si>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</si>
  <si>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</si>
  <si>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</si>
  <si>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</si>
  <si>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</si>
  <si>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</si>
  <si>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</si>
  <si>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</si>
  <si>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</si>
  <si>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</si>
  <si>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</si>
  <si>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</si>
  <si>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</si>
  <si>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</si>
  <si>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</si>
  <si>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</si>
  <si>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</si>
  <si>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</si>
  <si>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</si>
  <si>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</si>
  <si>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</si>
  <si>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</si>
  <si>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</si>
  <si>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</si>
  <si>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</si>
  <si>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</si>
  <si>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</si>
  <si>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</si>
  <si>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</si>
  <si>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</si>
  <si>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</si>
  <si>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</si>
  <si>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</si>
  <si>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</si>
  <si>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</si>
  <si>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</si>
  <si>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</si>
  <si>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</si>
  <si>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</si>
  <si>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</si>
  <si>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</si>
  <si>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</si>
  <si>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</si>
  <si>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</si>
  <si>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</si>
  <si>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</si>
  <si>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</si>
  <si>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</si>
  <si>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</si>
  <si>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</si>
  <si>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</si>
  <si>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</si>
  <si>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</si>
  <si>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</si>
  <si>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</si>
  <si>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</si>
  <si>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</si>
  <si>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</si>
  <si>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</si>
  <si>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</si>
  <si>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</si>
  <si>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</si>
  <si>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</si>
  <si>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</si>
  <si>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</si>
  <si>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</si>
  <si>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</si>
  <si>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</si>
  <si>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</si>
  <si>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</si>
  <si>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</si>
  <si>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</si>
  <si>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</si>
  <si>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</si>
  <si>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</si>
  <si>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</si>
  <si>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</si>
  <si>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</si>
  <si>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</si>
  <si>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</si>
  <si>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</si>
  <si>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</si>
  <si>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</si>
  <si>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</si>
  <si>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</si>
  <si>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</si>
  <si>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</si>
  <si>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</si>
  <si>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</si>
  <si>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</si>
  <si>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</si>
  <si>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</si>
  <si>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</si>
  <si>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</si>
  <si>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</si>
  <si>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</si>
  <si>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</si>
  <si>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</si>
  <si>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</si>
  <si>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</si>
  <si>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</si>
  <si>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</si>
  <si>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</si>
  <si>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</si>
  <si>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</si>
  <si>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</si>
  <si>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</si>
  <si>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</si>
  <si>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</si>
  <si>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</si>
  <si>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</si>
  <si>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</si>
  <si>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</si>
  <si>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</si>
  <si>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</si>
  <si>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</si>
  <si>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</si>
  <si>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</si>
  <si>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</si>
  <si>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</si>
  <si>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</si>
  <si>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</si>
  <si>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</si>
  <si>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</si>
  <si>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</si>
  <si>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</si>
  <si>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</si>
  <si>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</si>
  <si>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</si>
  <si>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</si>
  <si>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</si>
  <si>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</si>
  <si>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</si>
  <si>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</si>
  <si>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</si>
  <si>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</si>
  <si>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</si>
  <si>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</si>
  <si>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</si>
  <si>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</si>
  <si>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</si>
  <si>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</si>
  <si>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</si>
  <si>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</si>
  <si>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</si>
  <si>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</si>
  <si>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</si>
  <si>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</si>
  <si>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</si>
  <si>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</si>
  <si>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</si>
  <si>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</si>
  <si>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</si>
  <si>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</si>
  <si>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</si>
  <si>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</si>
  <si>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</si>
  <si>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</si>
  <si>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</si>
  <si>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</si>
  <si>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</si>
  <si>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</si>
  <si>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</si>
  <si>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</si>
  <si>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</si>
  <si>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</si>
  <si>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</si>
  <si>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</si>
  <si>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</si>
  <si>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</si>
  <si>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</si>
  <si>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</si>
  <si>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</si>
  <si>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</si>
  <si>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</si>
  <si>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</si>
  <si>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</si>
  <si>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</si>
  <si>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</si>
  <si>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</si>
  <si>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</si>
  <si>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</si>
  <si>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</si>
  <si>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</si>
  <si>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</si>
  <si>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</si>
  <si>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</si>
  <si>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</si>
  <si>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</si>
  <si>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</si>
  <si>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</si>
  <si>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</si>
  <si>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</si>
  <si>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</si>
  <si>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</si>
  <si>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</si>
  <si>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</si>
  <si>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</si>
  <si>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</si>
  <si>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</si>
  <si>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</si>
  <si>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</si>
  <si>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</si>
  <si>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</si>
  <si>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</si>
  <si>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</si>
  <si>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</si>
  <si>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</si>
  <si>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</si>
  <si>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</si>
  <si>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</si>
  <si>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</si>
  <si>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</si>
  <si>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</si>
  <si>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</si>
  <si>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</si>
  <si>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</si>
  <si>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</si>
  <si>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</si>
  <si>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</si>
  <si>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</si>
  <si>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</si>
  <si>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</si>
  <si>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</si>
  <si>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</si>
  <si>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</si>
  <si>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</si>
  <si>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</si>
  <si>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</si>
  <si>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</si>
  <si>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</si>
  <si>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</si>
  <si>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</si>
  <si>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</si>
  <si>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</si>
  <si>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</si>
  <si>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</si>
  <si>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</si>
  <si>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</si>
  <si>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</si>
  <si>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</si>
  <si>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</si>
  <si>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</si>
  <si>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</si>
  <si>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</si>
  <si>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</si>
  <si>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</si>
  <si>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</si>
  <si>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</si>
  <si>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</si>
  <si>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</si>
  <si>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</si>
  <si>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</si>
  <si>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</si>
  <si>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</si>
  <si>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</si>
  <si>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</si>
  <si>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</si>
  <si>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</si>
  <si>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</si>
  <si>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</si>
  <si>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</si>
  <si>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</si>
  <si>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</si>
  <si>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</si>
  <si>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</si>
  <si>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</si>
  <si>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</si>
  <si>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</si>
  <si>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</si>
  <si>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</si>
  <si>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</si>
  <si>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</si>
  <si>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</si>
  <si>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</si>
  <si>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</si>
  <si>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</si>
  <si>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</si>
  <si>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</si>
  <si>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</si>
  <si>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</si>
  <si>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</si>
  <si>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</si>
  <si>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</si>
  <si>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</si>
  <si>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</si>
  <si>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</si>
  <si>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</si>
  <si>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</si>
  <si>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</si>
  <si>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</si>
  <si>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</si>
  <si>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</si>
  <si>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</si>
  <si>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</si>
  <si>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</si>
  <si>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</si>
  <si>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</si>
  <si>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</si>
  <si>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</si>
  <si>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</si>
  <si>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</si>
  <si>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</si>
  <si>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</si>
  <si>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</si>
  <si>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</si>
  <si>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</si>
  <si>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</si>
  <si>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</si>
  <si>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</si>
  <si>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</si>
  <si>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</si>
  <si>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</si>
  <si>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</si>
  <si>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</si>
  <si>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</si>
  <si>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</si>
  <si>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</si>
  <si>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</si>
  <si>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</si>
  <si>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</si>
  <si>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</si>
  <si>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</si>
  <si>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</si>
  <si>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</si>
  <si>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</si>
  <si>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</si>
  <si>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</si>
  <si>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</si>
  <si>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</si>
  <si>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</si>
  <si>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</si>
  <si>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</si>
  <si>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</si>
  <si>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</si>
  <si>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</si>
  <si>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</si>
  <si>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</si>
  <si>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</si>
  <si>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</si>
  <si>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</si>
  <si>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</si>
  <si>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</si>
  <si>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</si>
  <si>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</si>
  <si>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</si>
  <si>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</si>
  <si>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</si>
  <si>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</si>
  <si>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</si>
  <si>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</si>
  <si>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</si>
  <si>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</si>
  <si>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</si>
  <si>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</si>
  <si>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</si>
  <si>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</si>
  <si>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</si>
  <si>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</si>
  <si>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</si>
  <si>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</si>
  <si>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</si>
  <si>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</si>
  <si>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</si>
  <si>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</si>
  <si>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</si>
  <si>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</si>
  <si>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</si>
  <si>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</si>
  <si>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</si>
  <si>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</si>
  <si>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</si>
  <si>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</si>
  <si>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</si>
  <si>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</si>
  <si>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</si>
  <si>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</si>
  <si>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</si>
  <si>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</si>
  <si>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</si>
  <si>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</si>
  <si>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</si>
  <si>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</si>
  <si>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</si>
  <si>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</si>
  <si>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</si>
  <si>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</si>
  <si>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</si>
  <si>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</si>
  <si>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</si>
  <si>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</si>
  <si>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</si>
  <si>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</si>
  <si>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</si>
  <si>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</si>
  <si>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</si>
  <si>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</si>
  <si>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</si>
  <si>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</si>
  <si>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</si>
  <si>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</si>
  <si>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</si>
  <si>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</si>
  <si>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</si>
  <si>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</si>
  <si>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</si>
  <si>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</si>
  <si>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</si>
  <si>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</si>
  <si>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</si>
  <si>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</si>
  <si>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</si>
  <si>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</si>
  <si>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</si>
  <si>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</si>
  <si>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</si>
  <si>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</si>
  <si>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</si>
  <si>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</si>
  <si>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</si>
  <si>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</si>
  <si>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</si>
  <si>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</si>
  <si>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</si>
  <si>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</si>
  <si>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</si>
  <si>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</si>
  <si>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</si>
  <si>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</si>
  <si>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</si>
  <si>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</si>
  <si>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</si>
  <si>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</si>
  <si>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</si>
  <si>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</si>
  <si>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</si>
  <si>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</si>
  <si>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</si>
  <si>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</si>
  <si>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</si>
  <si>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</si>
  <si>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</si>
  <si>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</si>
  <si>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</si>
  <si>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</si>
  <si>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</si>
  <si>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</si>
  <si>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</si>
  <si>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</si>
  <si>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</si>
  <si>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</si>
  <si>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</si>
  <si>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</si>
  <si>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</si>
  <si>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</si>
  <si>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</si>
  <si>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</si>
  <si>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</si>
  <si>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</si>
  <si>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</si>
  <si>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</si>
  <si>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</si>
  <si>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</si>
  <si>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</si>
  <si>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</si>
  <si>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</si>
  <si>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</si>
  <si>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</si>
  <si>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</si>
  <si>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</si>
  <si>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</si>
  <si>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</si>
  <si>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</si>
  <si>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</si>
  <si>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</si>
  <si>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</si>
  <si>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</si>
  <si>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</si>
  <si>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</si>
  <si>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</si>
  <si>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</si>
  <si>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</si>
  <si>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</si>
  <si>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</si>
  <si>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</si>
  <si>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</si>
  <si>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</si>
  <si>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</si>
  <si>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</si>
  <si>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</si>
  <si>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</si>
  <si>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</si>
  <si>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</si>
  <si>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</si>
  <si>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</si>
  <si>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</si>
  <si>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</si>
  <si>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</si>
  <si>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</si>
  <si>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</si>
  <si>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</si>
  <si>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</si>
  <si>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</si>
  <si>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</si>
  <si>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</si>
  <si>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</si>
  <si>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</si>
  <si>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</si>
  <si>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</si>
  <si>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</si>
  <si>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</si>
  <si>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</si>
  <si>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</si>
  <si>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</si>
  <si>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</si>
  <si>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</si>
  <si>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</si>
  <si>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</si>
  <si>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</si>
  <si>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</si>
  <si>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</si>
  <si>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</si>
  <si>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</si>
  <si>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</si>
  <si>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</si>
  <si>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</si>
  <si>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</si>
  <si>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</si>
  <si>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</si>
  <si>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</si>
  <si>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</si>
  <si>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</si>
  <si>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</si>
  <si>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</si>
  <si>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</si>
  <si>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</si>
  <si>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</si>
  <si>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</si>
  <si>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</si>
  <si>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</si>
  <si>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</si>
  <si>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</si>
  <si>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</si>
  <si>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</si>
  <si>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</si>
  <si>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</si>
  <si>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</si>
  <si>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</si>
  <si>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</si>
  <si>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</si>
  <si>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</si>
  <si>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</si>
  <si>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</si>
  <si>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</si>
  <si>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</si>
  <si>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</si>
  <si>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</si>
  <si>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</si>
  <si>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</si>
  <si>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</si>
  <si>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</si>
  <si>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</si>
  <si>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</si>
  <si>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</si>
  <si>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</si>
  <si>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</si>
  <si>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</si>
  <si>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</si>
  <si>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</si>
  <si>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</si>
  <si>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</si>
  <si>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</si>
  <si>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</si>
  <si>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</si>
  <si>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</si>
  <si>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</si>
  <si>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</si>
  <si>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</si>
  <si>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</si>
  <si>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</si>
  <si>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</si>
  <si>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</si>
  <si>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</si>
  <si>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</si>
  <si>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</si>
  <si>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</si>
  <si>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</si>
  <si>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</si>
  <si>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</si>
  <si>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</si>
  <si>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</si>
  <si>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</si>
  <si>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</si>
  <si>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</si>
  <si>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</si>
  <si>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</si>
  <si>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</si>
  <si>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</si>
  <si>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</si>
  <si>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</si>
  <si>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</si>
  <si>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</si>
  <si>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</si>
  <si>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</si>
  <si>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</si>
  <si>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</si>
  <si>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</si>
  <si>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</si>
  <si>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</si>
  <si>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</si>
  <si>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</si>
  <si>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</si>
  <si>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</si>
  <si>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</si>
  <si>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</si>
  <si>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</si>
  <si>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</si>
  <si>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</si>
  <si>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</si>
  <si>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</si>
  <si>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</si>
  <si>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</si>
  <si>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</si>
  <si>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</si>
  <si>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</si>
  <si>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</si>
  <si>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</si>
  <si>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</si>
  <si>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</si>
  <si>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</si>
  <si>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</si>
  <si>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</si>
  <si>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</si>
  <si>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</si>
  <si>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</si>
  <si>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</si>
  <si>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</si>
  <si>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</si>
  <si>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</si>
  <si>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</si>
  <si>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</si>
  <si>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</si>
  <si>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</si>
  <si>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</si>
  <si>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</si>
  <si>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</si>
  <si>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</si>
  <si>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</si>
  <si>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</si>
  <si>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</si>
  <si>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</si>
  <si>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</si>
  <si>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</si>
  <si>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</si>
  <si>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</si>
  <si>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</si>
  <si>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</si>
  <si>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</si>
  <si>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</si>
  <si>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</si>
  <si>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</si>
  <si>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</si>
  <si>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</si>
  <si>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</si>
  <si>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</si>
  <si>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</si>
  <si>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</si>
  <si>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</si>
  <si>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</si>
  <si>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</si>
  <si>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</si>
  <si>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</si>
  <si>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</si>
  <si>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</si>
  <si>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</si>
  <si>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</si>
  <si>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</si>
  <si>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</si>
  <si>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</si>
  <si>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</si>
  <si>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</si>
  <si>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</si>
  <si>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</si>
  <si>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</si>
  <si>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</si>
  <si>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</si>
  <si>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</si>
  <si>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</si>
  <si>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</si>
  <si>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</si>
  <si>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</si>
  <si>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</si>
  <si>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</si>
  <si>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</si>
  <si>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</si>
  <si>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</si>
  <si>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</si>
  <si>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</si>
  <si>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</si>
  <si>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</si>
  <si>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</si>
  <si>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</si>
  <si>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</si>
  <si>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</si>
  <si>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</si>
  <si>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</si>
  <si>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</si>
  <si>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</si>
  <si>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</si>
  <si>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</si>
  <si>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</si>
  <si>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</si>
  <si>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</si>
  <si>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</si>
  <si>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</si>
  <si>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</si>
  <si>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</si>
  <si>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</si>
  <si>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</si>
  <si>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</si>
  <si>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</si>
  <si>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</si>
  <si>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</si>
  <si>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</si>
  <si>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</si>
  <si>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</si>
  <si>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</si>
  <si>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</si>
  <si>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</si>
  <si>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</si>
  <si>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</si>
  <si>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</si>
  <si>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</si>
  <si>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</si>
  <si>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</si>
  <si>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</si>
  <si>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</si>
  <si>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</si>
  <si>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</si>
  <si>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</si>
  <si>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</si>
  <si>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</si>
  <si>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</si>
  <si>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</si>
  <si>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</si>
  <si>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</si>
  <si>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</si>
  <si>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</si>
  <si>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</si>
  <si>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</si>
  <si>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</si>
  <si>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</si>
  <si>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</si>
  <si>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</si>
  <si>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</si>
  <si>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</si>
  <si>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</si>
  <si>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</si>
  <si>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</si>
  <si>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</si>
  <si>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</si>
  <si>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</si>
  <si>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</si>
  <si>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</si>
  <si>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</si>
  <si>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</si>
  <si>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</si>
  <si>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</si>
  <si>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</si>
  <si>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</si>
  <si>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</si>
  <si>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</si>
  <si>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</si>
  <si>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</si>
  <si>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</si>
  <si>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</si>
  <si>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</si>
  <si>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</si>
  <si>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</si>
  <si>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</si>
  <si>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</si>
  <si>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</si>
  <si>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</si>
  <si>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</si>
  <si>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</si>
  <si>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</si>
  <si>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</si>
  <si>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</si>
  <si>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</si>
  <si>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</si>
  <si>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</si>
  <si>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</si>
  <si>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</si>
  <si>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</si>
  <si>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</si>
  <si>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</si>
  <si>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</si>
  <si>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</si>
  <si>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</si>
  <si>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</si>
  <si>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</si>
  <si>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</si>
  <si>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</si>
  <si>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</si>
  <si>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</si>
  <si>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</si>
  <si>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</si>
  <si>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</si>
  <si>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</si>
  <si>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</si>
  <si>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</si>
  <si>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</si>
  <si>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</si>
  <si>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</si>
  <si>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</si>
  <si>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</si>
  <si>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</si>
  <si>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</si>
  <si>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</si>
  <si>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</si>
  <si>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</si>
  <si>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</si>
  <si>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</si>
  <si>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</si>
  <si>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</si>
  <si>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</si>
  <si>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</si>
  <si>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</si>
  <si>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</si>
  <si>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</si>
  <si>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</si>
  <si>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</si>
  <si>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</si>
  <si>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</si>
  <si>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</si>
  <si>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</si>
  <si>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</si>
  <si>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</si>
  <si>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</si>
  <si>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</si>
  <si>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</si>
  <si>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</si>
  <si>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</si>
  <si>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</si>
  <si>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</si>
  <si>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</si>
  <si>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</si>
  <si>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</si>
  <si>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</si>
  <si>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</si>
  <si>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</si>
  <si>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</si>
  <si>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</si>
  <si>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</si>
  <si>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</si>
  <si>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</si>
  <si>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</si>
  <si>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</si>
  <si>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</si>
  <si>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</si>
  <si>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</si>
  <si>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</si>
  <si>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</si>
  <si>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</si>
  <si>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</si>
  <si>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</si>
  <si>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</si>
  <si>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</si>
  <si>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</si>
  <si>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</si>
  <si>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</si>
  <si>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</si>
  <si>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</si>
  <si>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</si>
  <si>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</si>
  <si>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</si>
  <si>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</si>
  <si>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</si>
  <si>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</si>
  <si>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</si>
  <si>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</si>
  <si>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</si>
  <si>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</si>
  <si>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</si>
  <si>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</si>
  <si>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</si>
  <si>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</si>
  <si>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</si>
  <si>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</si>
  <si>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</si>
  <si>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</si>
  <si>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</si>
  <si>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</si>
  <si>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</si>
  <si>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</si>
  <si>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</si>
  <si>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</si>
  <si>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</si>
  <si>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</si>
  <si>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</si>
  <si>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</si>
  <si>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</si>
  <si>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</si>
  <si>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</si>
  <si>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</si>
  <si>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</si>
  <si>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</si>
  <si>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</si>
  <si>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</si>
  <si>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</si>
  <si>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</si>
  <si>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</si>
  <si>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</si>
  <si>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</si>
  <si>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</si>
  <si>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</si>
  <si>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</si>
  <si>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</si>
  <si>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</si>
  <si>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</si>
  <si>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</si>
  <si>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</si>
  <si>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</si>
  <si>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</si>
  <si>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</si>
  <si>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</si>
  <si>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</si>
  <si>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</si>
  <si>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</si>
  <si>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</si>
  <si>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</si>
  <si>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</si>
  <si>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</si>
  <si>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</si>
  <si>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</si>
  <si>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</si>
  <si>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</si>
  <si>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</si>
  <si>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</si>
  <si>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</si>
  <si>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</si>
  <si>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</si>
  <si>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</si>
  <si>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</si>
  <si>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</si>
  <si>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</si>
  <si>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</si>
  <si>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</si>
  <si>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</si>
  <si>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</si>
  <si>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</si>
  <si>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</si>
  <si>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</si>
  <si>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</si>
  <si>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</si>
  <si>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</si>
  <si>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</si>
  <si>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</si>
  <si>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</si>
  <si>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</si>
  <si>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</si>
  <si>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</si>
  <si>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</si>
  <si>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</si>
  <si>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</si>
  <si>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</si>
  <si>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</si>
  <si>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</si>
  <si>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</si>
  <si>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</si>
  <si>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</si>
  <si>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</si>
  <si>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</si>
  <si>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</si>
  <si>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</si>
  <si>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</si>
  <si>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</si>
  <si>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</si>
  <si>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</si>
  <si>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</si>
  <si>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</si>
  <si>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</si>
  <si>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</si>
  <si>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</si>
  <si>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</si>
  <si>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</si>
  <si>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</si>
  <si>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</si>
  <si>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</si>
  <si>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</si>
  <si>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</si>
  <si>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</si>
  <si>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</si>
  <si>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</si>
  <si>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</si>
  <si>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</si>
  <si>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</si>
  <si>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</si>
  <si>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</si>
  <si>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</si>
  <si>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</si>
  <si>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</si>
  <si>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</si>
  <si>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</si>
  <si>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</si>
  <si>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</si>
  <si>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</si>
  <si>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</si>
  <si>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</si>
  <si>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</si>
  <si>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</si>
  <si>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</si>
  <si>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</si>
  <si>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</si>
  <si>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</si>
  <si>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</si>
  <si>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</si>
  <si>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</si>
  <si>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</si>
  <si>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</si>
  <si>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</si>
  <si>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</si>
  <si>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</si>
  <si>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</si>
  <si>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</si>
  <si>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</si>
  <si>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</si>
  <si>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</si>
  <si>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</si>
  <si>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</si>
  <si>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</si>
  <si>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</si>
  <si>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</si>
  <si>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</si>
  <si>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</si>
  <si>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</si>
  <si>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</si>
  <si>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</si>
  <si>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</si>
  <si>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</si>
  <si>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</si>
  <si>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</si>
  <si>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</si>
  <si>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</si>
  <si>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</si>
  <si>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</si>
  <si>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</si>
  <si>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</si>
  <si>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</si>
  <si>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</si>
  <si>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</si>
  <si>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</si>
  <si>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</si>
  <si>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</si>
  <si>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</si>
  <si>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</si>
  <si>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</si>
  <si>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</si>
  <si>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</si>
  <si>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</si>
  <si>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</si>
  <si>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</si>
  <si>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</si>
  <si>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</si>
  <si>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</si>
  <si>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</si>
  <si>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</si>
  <si>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</si>
  <si>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</si>
  <si>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</si>
  <si>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</si>
  <si>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</si>
  <si>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</si>
  <si>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</si>
  <si>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</si>
  <si>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</si>
  <si>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</si>
  <si>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</si>
  <si>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</si>
  <si>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</si>
  <si>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</si>
  <si>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</si>
  <si>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</si>
  <si>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</si>
  <si>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</si>
  <si>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</si>
  <si>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</si>
  <si>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</si>
  <si>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</si>
  <si>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</si>
  <si>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</si>
  <si>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</si>
  <si>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</si>
  <si>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</si>
  <si>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</si>
  <si>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</si>
  <si>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</si>
  <si>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</si>
  <si>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</si>
  <si>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</si>
  <si>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</si>
  <si>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</si>
  <si>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</si>
  <si>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</si>
  <si>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</si>
  <si>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</si>
  <si>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</si>
  <si>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</si>
  <si>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</si>
  <si>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</si>
  <si>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</si>
  <si>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</si>
  <si>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</si>
  <si>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</si>
  <si>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</si>
  <si>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</si>
  <si>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</si>
  <si>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</si>
  <si>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</si>
  <si>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</si>
  <si>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</si>
  <si>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</si>
  <si>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</si>
  <si>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</si>
  <si>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</si>
  <si>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</si>
  <si>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</si>
  <si>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</si>
  <si>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</si>
  <si>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</si>
  <si>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</si>
  <si>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</si>
  <si>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</si>
  <si>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</si>
  <si>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</si>
  <si>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</si>
  <si>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</si>
  <si>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</si>
  <si>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</si>
  <si>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</si>
  <si>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</si>
  <si>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</si>
  <si>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</si>
  <si>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</si>
  <si>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</si>
  <si>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</si>
  <si>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</si>
  <si>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</si>
  <si>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</si>
  <si>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</si>
  <si>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</si>
  <si>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</si>
  <si>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</si>
  <si>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</si>
  <si>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</si>
  <si>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</si>
  <si>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</si>
  <si>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</si>
  <si>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</si>
  <si>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</si>
  <si>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</si>
  <si>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</si>
  <si>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</si>
  <si>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</si>
  <si>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</si>
  <si>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</si>
  <si>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</si>
  <si>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</si>
  <si>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</si>
  <si>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</si>
  <si>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</si>
  <si>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</si>
  <si>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</si>
  <si>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</si>
  <si>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</si>
  <si>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</si>
  <si>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</si>
  <si>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</si>
  <si>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</si>
  <si>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</si>
  <si>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</si>
  <si>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</si>
  <si>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</si>
  <si>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</si>
  <si>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</si>
  <si>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</si>
  <si>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</si>
  <si>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</si>
  <si>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</si>
  <si>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</si>
  <si>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</si>
  <si>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</si>
  <si>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</si>
  <si>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</si>
  <si>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</si>
  <si>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</si>
  <si>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</si>
  <si>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</si>
  <si>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</si>
  <si>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</si>
  <si>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</si>
  <si>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</si>
  <si>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</si>
  <si>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</si>
  <si>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</si>
  <si>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</si>
  <si>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</si>
  <si>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</si>
  <si>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</si>
  <si>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</si>
  <si>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</si>
  <si>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</si>
  <si>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</si>
  <si>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</si>
  <si>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</si>
  <si>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</si>
  <si>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</si>
  <si>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</si>
  <si>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</si>
  <si>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</si>
  <si>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</si>
  <si>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</si>
  <si>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</si>
  <si>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</si>
  <si>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</si>
  <si>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</si>
  <si>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</si>
  <si>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</si>
  <si>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</si>
  <si>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</si>
  <si>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</si>
  <si>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</si>
  <si>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</si>
  <si>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</si>
  <si>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</si>
  <si>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</si>
  <si>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</si>
  <si>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</si>
  <si>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</si>
  <si>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</si>
  <si>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</si>
  <si>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</si>
  <si>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</si>
  <si>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</si>
  <si>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</si>
  <si>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</si>
  <si>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</si>
  <si>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</si>
  <si>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</si>
  <si>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</si>
  <si>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</si>
  <si>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</si>
  <si>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</si>
  <si>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</si>
  <si>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</si>
  <si>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</si>
  <si>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</si>
  <si>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</si>
  <si>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</si>
  <si>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</si>
  <si>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</si>
  <si>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</si>
  <si>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</si>
  <si>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</si>
  <si>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</si>
  <si>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</si>
  <si>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</si>
  <si>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</si>
  <si>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</si>
  <si>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</si>
  <si>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</si>
  <si>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</si>
  <si>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</si>
  <si>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</si>
  <si>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</si>
  <si>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</si>
  <si>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</si>
  <si>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</si>
  <si>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</si>
  <si>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</si>
  <si>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</si>
  <si>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</si>
  <si>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</si>
  <si>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</si>
  <si>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</si>
  <si>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</si>
  <si>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</si>
  <si>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</si>
  <si>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</si>
  <si>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</si>
  <si>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</si>
  <si>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</si>
  <si>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</si>
  <si>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</si>
  <si>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</si>
  <si>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</si>
  <si>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</si>
  <si>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</si>
  <si>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</si>
  <si>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</si>
  <si>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</si>
  <si>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</si>
  <si>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</si>
  <si>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</si>
  <si>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</si>
  <si>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</si>
  <si>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</si>
  <si>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</si>
  <si>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</si>
  <si>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</si>
  <si>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</si>
  <si>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</si>
  <si>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</si>
  <si>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</si>
  <si>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</si>
  <si>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</si>
  <si>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</si>
  <si>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</si>
  <si>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</si>
  <si>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</si>
  <si>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</si>
  <si>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</si>
  <si>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</si>
  <si>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</si>
  <si>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</si>
  <si>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</si>
  <si>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</si>
  <si>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</si>
  <si>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</si>
  <si>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</si>
  <si>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</si>
  <si>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</si>
  <si>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</si>
  <si>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</si>
  <si>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</si>
  <si>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</si>
  <si>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</si>
  <si>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</si>
  <si>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</si>
  <si>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</si>
  <si>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</si>
  <si>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</si>
  <si>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</si>
  <si>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</si>
  <si>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</si>
  <si>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</si>
  <si>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</si>
  <si>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</si>
  <si>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</si>
  <si>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</si>
  <si>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</si>
  <si>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</si>
  <si>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</si>
  <si>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</si>
  <si>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</si>
  <si>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</si>
  <si>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</si>
  <si>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</si>
  <si>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</si>
  <si>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</si>
  <si>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</si>
  <si>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</si>
  <si>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</si>
  <si>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</si>
  <si>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</si>
  <si>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</si>
  <si>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</si>
  <si>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</si>
  <si>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</si>
  <si>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</si>
  <si>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</si>
  <si>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</si>
  <si>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</si>
  <si>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</si>
  <si>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</si>
  <si>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</si>
  <si>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</si>
  <si>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</si>
  <si>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</si>
  <si>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</si>
  <si>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</si>
  <si>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</si>
  <si>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</si>
  <si>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</si>
  <si>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</si>
  <si>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</si>
  <si>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</si>
  <si>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</si>
  <si>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</si>
  <si>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</si>
  <si>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</si>
  <si>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</si>
  <si>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</si>
  <si>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</si>
  <si>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</si>
  <si>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</si>
  <si>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</si>
  <si>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</si>
  <si>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</si>
  <si>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</si>
  <si>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</si>
  <si>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</si>
  <si>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</si>
  <si>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</si>
  <si>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</si>
  <si>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</si>
  <si>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</si>
  <si>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</si>
  <si>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</si>
  <si>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</si>
  <si>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</si>
  <si>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</si>
  <si>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</si>
  <si>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</si>
  <si>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</si>
  <si>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</si>
  <si>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</si>
  <si>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</si>
  <si>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</si>
  <si>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</si>
  <si>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</si>
  <si>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</si>
  <si>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</si>
  <si>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</si>
  <si>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</si>
  <si>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</si>
  <si>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</si>
  <si>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</si>
  <si>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</si>
  <si>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</si>
  <si>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</si>
  <si>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</si>
  <si>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</si>
  <si>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</si>
  <si>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</si>
  <si>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</si>
  <si>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</si>
  <si>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</si>
  <si>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</si>
  <si>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</si>
  <si>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</si>
  <si>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</si>
  <si>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</si>
  <si>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</si>
  <si>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</si>
  <si>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</si>
  <si>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</si>
  <si>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</si>
  <si>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</si>
  <si>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</si>
  <si>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</si>
  <si>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</si>
  <si>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</si>
  <si>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</si>
  <si>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</si>
  <si>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</si>
  <si>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</si>
  <si>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</si>
  <si>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</si>
  <si>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</si>
  <si>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</si>
  <si>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</si>
  <si>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</si>
  <si>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</si>
  <si>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</si>
  <si>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</si>
  <si>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</si>
  <si>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</si>
  <si>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</si>
  <si>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</si>
  <si>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</si>
  <si>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</si>
  <si>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</si>
  <si>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</si>
  <si>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</si>
  <si>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</si>
  <si>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</si>
  <si>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</si>
  <si>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</si>
  <si>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</si>
  <si>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</si>
  <si>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</si>
  <si>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</si>
  <si>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</si>
  <si>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</si>
  <si>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</si>
  <si>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</si>
  <si>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</si>
  <si>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</si>
  <si>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</si>
  <si>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</si>
  <si>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</si>
  <si>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</si>
  <si>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</si>
  <si>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</si>
  <si>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</si>
  <si>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</si>
  <si>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</si>
  <si>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</si>
  <si>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</si>
  <si>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</si>
  <si>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</si>
  <si>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</si>
  <si>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</si>
  <si>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</si>
  <si>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</si>
  <si>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</si>
  <si>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</si>
  <si>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</si>
  <si>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</si>
  <si>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</si>
  <si>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</si>
  <si>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</si>
  <si>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</si>
  <si>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</si>
  <si>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</si>
  <si>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</si>
  <si>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</si>
  <si>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</si>
  <si>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</si>
  <si>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</si>
  <si>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</si>
  <si>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</si>
  <si>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</si>
  <si>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</si>
  <si>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</si>
  <si>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</si>
  <si>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</si>
  <si>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</si>
  <si>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</si>
  <si>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</si>
  <si>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</si>
  <si>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</si>
  <si>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</si>
  <si>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</si>
  <si>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</si>
  <si>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</si>
  <si>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</si>
  <si>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</si>
  <si>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</si>
  <si>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</si>
  <si>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</si>
  <si>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</si>
  <si>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</si>
  <si>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</si>
  <si>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</si>
  <si>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</si>
  <si>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</si>
  <si>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</si>
  <si>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</si>
  <si>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</si>
  <si>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</si>
  <si>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</si>
  <si>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</si>
  <si>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</si>
  <si>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</si>
  <si>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</si>
  <si>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</si>
  <si>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</si>
  <si>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</si>
  <si>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</si>
  <si>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</si>
  <si>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</si>
  <si>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</si>
  <si>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</si>
  <si>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</si>
  <si>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</si>
  <si>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</si>
  <si>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</si>
  <si>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</si>
  <si>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</si>
  <si>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</si>
  <si>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</si>
  <si>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</si>
  <si>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</si>
  <si>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</si>
  <si>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</si>
  <si>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</si>
  <si>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</si>
  <si>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</si>
  <si>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</si>
  <si>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</si>
  <si>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</si>
  <si>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</si>
  <si>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</si>
  <si>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</si>
  <si>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</si>
  <si>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</si>
  <si>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</si>
  <si>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</si>
  <si>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</si>
  <si>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</si>
  <si>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</si>
  <si>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</si>
  <si>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</si>
  <si>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</si>
  <si>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</si>
  <si>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</si>
  <si>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</si>
  <si>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</si>
  <si>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</si>
  <si>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</si>
  <si>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</si>
  <si>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</si>
  <si>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</si>
  <si>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</si>
  <si>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</si>
  <si>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</si>
  <si>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</si>
  <si>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</si>
  <si>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</si>
  <si>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</si>
  <si>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</si>
  <si>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</si>
  <si>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</si>
  <si>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</si>
  <si>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</si>
  <si>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</si>
  <si>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</si>
  <si>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</si>
  <si>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</si>
  <si>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</si>
  <si>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</si>
  <si>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</si>
  <si>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</si>
  <si>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</si>
  <si>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</si>
  <si>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</si>
  <si>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</si>
  <si>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</si>
  <si>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</si>
  <si>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</si>
  <si>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</si>
  <si>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</si>
  <si>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</si>
  <si>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</si>
  <si>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</si>
  <si>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</si>
  <si>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</si>
  <si>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</si>
  <si>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</si>
  <si>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</si>
  <si>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</si>
  <si>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</si>
  <si>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</si>
  <si>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</si>
  <si>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</si>
  <si>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</si>
  <si>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</si>
  <si>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</si>
  <si>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</si>
  <si>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</si>
  <si>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</si>
  <si>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</si>
  <si>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</si>
  <si>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</si>
  <si>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</si>
  <si>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</si>
  <si>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</si>
  <si>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</si>
  <si>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</si>
  <si>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</si>
  <si>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</si>
  <si>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</si>
  <si>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</si>
  <si>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</si>
  <si>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</si>
  <si>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</si>
  <si>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</si>
  <si>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</si>
  <si>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</si>
  <si>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</si>
  <si>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</si>
  <si>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</si>
  <si>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</si>
  <si>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</si>
  <si>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</si>
  <si>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</si>
  <si>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</si>
  <si>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</si>
  <si>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</si>
  <si>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</si>
  <si>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</si>
  <si>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</si>
  <si>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</si>
  <si>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</si>
  <si>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</si>
  <si>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</si>
  <si>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</si>
  <si>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</si>
  <si>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</si>
  <si>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</si>
  <si>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</si>
  <si>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</si>
  <si>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</si>
  <si>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</si>
  <si>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</si>
  <si>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</si>
  <si>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</si>
  <si>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</si>
  <si>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</si>
  <si>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</si>
  <si>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</si>
  <si>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</si>
  <si>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</si>
  <si>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</si>
  <si>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</si>
  <si>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</si>
  <si>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</si>
  <si>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</si>
  <si>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</si>
  <si>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</si>
  <si>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</si>
  <si>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</si>
  <si>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</si>
  <si>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</si>
  <si>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</si>
  <si>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</si>
  <si>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</si>
  <si>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</si>
  <si>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</si>
  <si>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</si>
  <si>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</si>
  <si>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</si>
  <si>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</si>
  <si>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</si>
  <si>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</si>
  <si>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</si>
  <si>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</si>
  <si>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</si>
  <si>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</si>
  <si>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</si>
  <si>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</si>
  <si>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</si>
  <si>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</si>
  <si>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</si>
  <si>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</si>
  <si>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</si>
  <si>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</si>
  <si>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</si>
  <si>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</si>
  <si>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</si>
  <si>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</si>
  <si>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</si>
  <si>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</si>
  <si>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</si>
  <si>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</si>
  <si>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</si>
  <si>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</si>
  <si>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</si>
  <si>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</si>
  <si>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</si>
  <si>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</si>
  <si>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</si>
  <si>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</si>
  <si>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</si>
  <si>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</si>
  <si>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</si>
  <si>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</si>
  <si>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</si>
  <si>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</si>
  <si>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</si>
  <si>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</si>
  <si>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</si>
  <si>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</si>
  <si>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</si>
  <si>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</si>
  <si>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</si>
  <si>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</si>
  <si>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</si>
  <si>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</si>
  <si>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</si>
  <si>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</si>
  <si>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</si>
  <si>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</si>
  <si>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</si>
  <si>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</si>
  <si>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</si>
  <si>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</si>
  <si>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</si>
  <si>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</si>
  <si>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</si>
  <si>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</si>
  <si>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</si>
  <si>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</si>
  <si>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</si>
  <si>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</si>
  <si>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</si>
  <si>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</si>
  <si>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</si>
  <si>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</si>
  <si>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</si>
  <si>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</si>
  <si>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</si>
  <si>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</si>
  <si>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</si>
  <si>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</si>
  <si>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</si>
  <si>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</si>
  <si>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</si>
  <si>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</si>
  <si>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</si>
  <si>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</si>
  <si>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</si>
  <si>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</si>
  <si>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</si>
  <si>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</si>
  <si>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</si>
  <si>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</si>
  <si>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</si>
  <si>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</si>
  <si>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</si>
  <si>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</si>
  <si>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</si>
  <si>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</si>
  <si>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</si>
  <si>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</si>
  <si>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</si>
  <si>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</si>
  <si>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</si>
  <si>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</si>
  <si>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</si>
  <si>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</si>
  <si>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</si>
  <si>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</si>
  <si>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</si>
  <si>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</si>
  <si>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</si>
  <si>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</si>
  <si>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</si>
  <si>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</si>
  <si>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</si>
  <si>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</si>
  <si>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</si>
  <si>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</si>
  <si>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</si>
  <si>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</si>
  <si>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</si>
  <si>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</si>
  <si>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</si>
  <si>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</si>
  <si>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</si>
  <si>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</si>
  <si>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</si>
  <si>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</si>
  <si>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</si>
  <si>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</si>
  <si>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</si>
  <si>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</si>
  <si>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</si>
  <si>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</si>
  <si>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</si>
  <si>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</si>
  <si>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</si>
  <si>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</si>
  <si>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</si>
  <si>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</si>
  <si>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</si>
  <si>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</si>
  <si>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</si>
  <si>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</si>
  <si>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</si>
  <si>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</si>
  <si>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</si>
  <si>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</si>
  <si>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</si>
  <si>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</si>
  <si>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</si>
  <si>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</si>
  <si>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</si>
  <si>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</si>
  <si>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</si>
  <si>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</si>
  <si>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</si>
  <si>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</si>
  <si>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</si>
  <si>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</si>
  <si>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</si>
  <si>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</si>
  <si>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</si>
  <si>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</si>
  <si>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</si>
  <si>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</si>
  <si>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</si>
  <si>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</si>
  <si>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</si>
  <si>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</si>
  <si>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</si>
  <si>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</si>
  <si>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</si>
  <si>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</si>
  <si>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</si>
  <si>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</si>
  <si>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</si>
  <si>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</si>
  <si>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</si>
  <si>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</si>
  <si>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</si>
  <si>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</si>
  <si>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</si>
  <si>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</si>
  <si>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</si>
  <si>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</si>
  <si>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</si>
  <si>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</si>
  <si>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</si>
  <si>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</si>
  <si>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</si>
  <si>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</si>
  <si>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</si>
  <si>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</si>
  <si>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</si>
  <si>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</si>
  <si>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</si>
  <si>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</si>
  <si>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</si>
  <si>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</si>
  <si>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</si>
  <si>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</si>
  <si>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</si>
  <si>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</si>
  <si>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</si>
  <si>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</si>
  <si>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</si>
  <si>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</si>
  <si>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</si>
  <si>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</si>
  <si>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</si>
  <si>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</si>
  <si>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</si>
  <si>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</si>
  <si>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</si>
  <si>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</si>
  <si>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</si>
  <si>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</si>
  <si>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</si>
  <si>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</si>
  <si>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</si>
  <si>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</si>
  <si>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</si>
  <si>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</si>
  <si>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</si>
  <si>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</si>
  <si>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</si>
  <si>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</si>
  <si>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</si>
  <si>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</si>
  <si>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</si>
  <si>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</si>
  <si>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</si>
  <si>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</si>
  <si>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</si>
  <si>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</si>
  <si>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</si>
  <si>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</si>
  <si>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</si>
  <si>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</si>
  <si>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</si>
  <si>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</si>
  <si>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</si>
  <si>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</si>
  <si>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</si>
  <si>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</si>
  <si>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</si>
  <si>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</si>
  <si>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</si>
  <si>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</si>
  <si>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</si>
  <si>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</si>
  <si>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</si>
  <si>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</si>
  <si>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</si>
  <si>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</si>
  <si>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</si>
  <si>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</si>
  <si>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</si>
  <si>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</si>
  <si>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</si>
  <si>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</si>
  <si>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</si>
  <si>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</si>
  <si>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</si>
  <si>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</si>
  <si>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</si>
  <si>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</si>
  <si>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</si>
  <si>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</si>
  <si>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</si>
  <si>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</si>
  <si>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</si>
  <si>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</si>
  <si>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</si>
  <si>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</si>
  <si>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</si>
  <si>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</si>
  <si>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</si>
  <si>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</si>
  <si>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</si>
  <si>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</si>
  <si>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</si>
  <si>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</si>
  <si>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</si>
  <si>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</si>
  <si>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</si>
  <si>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</si>
  <si>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</si>
  <si>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</si>
  <si>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</si>
  <si>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</si>
  <si>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</si>
  <si>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</si>
  <si>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</si>
  <si>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</si>
  <si>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</si>
  <si>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</si>
  <si>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</si>
  <si>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</si>
  <si>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</si>
  <si>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</si>
  <si>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</si>
  <si>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</si>
  <si>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</si>
  <si>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</si>
  <si>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</si>
  <si>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</si>
  <si>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</si>
  <si>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</si>
  <si>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</si>
  <si>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</si>
  <si>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</si>
  <si>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</si>
  <si>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</si>
  <si>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</si>
  <si>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</si>
  <si>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</si>
  <si>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</si>
  <si>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</si>
  <si>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</si>
  <si>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</si>
  <si>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</si>
  <si>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</si>
  <si>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</si>
  <si>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</si>
  <si>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</si>
  <si>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</si>
  <si>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</si>
  <si>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</si>
  <si>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</si>
  <si>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</si>
  <si>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</si>
  <si>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</si>
  <si>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</si>
  <si>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</si>
  <si>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</si>
  <si>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</si>
  <si>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</si>
  <si>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</si>
  <si>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</si>
  <si>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</si>
  <si>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</si>
  <si>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</si>
  <si>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</si>
  <si>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</si>
  <si>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</si>
  <si>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</si>
  <si>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</si>
  <si>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</si>
  <si>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</si>
  <si>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</si>
  <si>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</si>
  <si>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</si>
  <si>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</si>
  <si>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</si>
  <si>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</si>
  <si>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</si>
  <si>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</si>
  <si>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</si>
  <si>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</si>
  <si>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</si>
  <si>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</si>
  <si>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</si>
  <si>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</si>
  <si>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</si>
  <si>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</si>
  <si>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</si>
  <si>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</si>
  <si>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</si>
  <si>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</si>
  <si>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</si>
  <si>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</si>
  <si>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</si>
  <si>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</si>
  <si>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</si>
  <si>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</si>
  <si>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</si>
  <si>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</si>
  <si>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</si>
  <si>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</si>
  <si>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</si>
  <si>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</si>
  <si>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</si>
  <si>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</si>
  <si>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</si>
  <si>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</si>
  <si>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</si>
  <si>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</si>
  <si>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</si>
  <si>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</si>
  <si>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</si>
  <si>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</si>
  <si>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</si>
  <si>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</si>
  <si>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</si>
  <si>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</si>
  <si>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</si>
  <si>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</si>
  <si>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</si>
  <si>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</si>
  <si>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</si>
  <si>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</si>
  <si>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</si>
  <si>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</si>
  <si>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</si>
  <si>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</si>
  <si>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</si>
  <si>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</si>
  <si>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</si>
  <si>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</si>
  <si>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</si>
  <si>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</si>
  <si>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</si>
  <si>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</si>
  <si>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</si>
  <si>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</si>
  <si>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</si>
  <si>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</si>
  <si>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</si>
  <si>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</si>
  <si>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</si>
  <si>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</si>
  <si>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</si>
  <si>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</si>
  <si>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</si>
  <si>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</si>
  <si>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</si>
  <si>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</si>
  <si>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</si>
  <si>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</si>
  <si>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</si>
  <si>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</si>
  <si>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</si>
  <si>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</si>
  <si>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</si>
  <si>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</si>
  <si>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</si>
  <si>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</si>
  <si>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</si>
  <si>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</si>
  <si>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</si>
  <si>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</si>
  <si>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</si>
  <si>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</si>
  <si>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</si>
  <si>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</si>
  <si>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</si>
  <si>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</si>
  <si>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</si>
  <si>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</si>
  <si>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</si>
  <si>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</si>
  <si>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</si>
  <si>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</si>
  <si>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</si>
  <si>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</si>
  <si>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</si>
  <si>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</si>
  <si>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</si>
  <si>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</si>
  <si>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</si>
  <si>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</si>
  <si>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</si>
  <si>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</si>
  <si>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</si>
  <si>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</si>
  <si>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</si>
  <si>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</si>
  <si>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</si>
  <si>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</si>
  <si>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</si>
  <si>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</si>
  <si>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</si>
  <si>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</si>
  <si>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</si>
  <si>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</si>
  <si>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</si>
  <si>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</si>
  <si>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</si>
  <si>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</si>
  <si>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</si>
  <si>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</si>
  <si>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</si>
  <si>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</si>
  <si>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</si>
  <si>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</si>
  <si>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</si>
  <si>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</si>
  <si>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</si>
  <si>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</si>
  <si>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</si>
  <si>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</si>
  <si>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</si>
  <si>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</si>
  <si>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</si>
  <si>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</si>
  <si>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</si>
  <si>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</si>
  <si>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</si>
  <si>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</si>
  <si>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</si>
  <si>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</si>
  <si>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</si>
  <si>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</si>
  <si>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</si>
  <si>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</si>
  <si>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</si>
  <si>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</si>
  <si>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</si>
  <si>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</si>
  <si>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</si>
  <si>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</si>
  <si>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</si>
  <si>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</si>
  <si>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</si>
  <si>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</si>
  <si>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</si>
  <si>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</si>
  <si>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</si>
  <si>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</si>
  <si>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</si>
  <si>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</si>
  <si>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</si>
  <si>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</si>
  <si>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</si>
  <si>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</si>
  <si>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</si>
  <si>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</si>
  <si>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</si>
  <si>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</si>
  <si>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</si>
  <si>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</si>
  <si>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</si>
  <si>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</si>
  <si>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</si>
  <si>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</si>
  <si>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</si>
  <si>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</si>
  <si>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</si>
  <si>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</si>
  <si>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</si>
  <si>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</si>
  <si>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</si>
  <si>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</si>
  <si>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</si>
  <si>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</si>
  <si>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</si>
  <si>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</si>
  <si>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</si>
  <si>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</si>
  <si>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</si>
  <si>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</si>
  <si>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</si>
  <si>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</si>
  <si>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</si>
  <si>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</si>
  <si>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</si>
  <si>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</si>
  <si>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</si>
  <si>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</si>
  <si>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</si>
  <si>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</si>
  <si>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</si>
  <si>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</si>
  <si>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</si>
  <si>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</si>
  <si>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</si>
  <si>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</si>
  <si>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</si>
  <si>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</si>
  <si>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</si>
  <si>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</si>
  <si>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</si>
  <si>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</si>
  <si>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</si>
  <si>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</si>
  <si>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</si>
  <si>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</si>
  <si>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</si>
  <si>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</si>
  <si>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</si>
  <si>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</si>
  <si>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</si>
  <si>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</si>
  <si>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</si>
  <si>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</si>
  <si>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</si>
  <si>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</si>
  <si>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</si>
  <si>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</si>
  <si>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</si>
  <si>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</si>
  <si>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</si>
  <si>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</si>
  <si>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</si>
  <si>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</si>
  <si>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</si>
  <si>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</si>
  <si>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</si>
  <si>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</si>
  <si>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</si>
  <si>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</si>
  <si>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</si>
  <si>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</si>
  <si>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</si>
  <si>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</si>
  <si>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</si>
  <si>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</si>
  <si>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</si>
  <si>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</si>
  <si>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</si>
  <si>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</si>
  <si>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</si>
  <si>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</si>
  <si>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</si>
  <si>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</si>
  <si>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</si>
  <si>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</si>
  <si>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</si>
  <si>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</si>
  <si>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</si>
  <si>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</si>
  <si>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</si>
  <si>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</si>
  <si>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</si>
  <si>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</si>
  <si>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</si>
  <si>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</si>
  <si>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</si>
  <si>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</si>
  <si>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</si>
  <si>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</si>
  <si>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</si>
  <si>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</si>
  <si>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</si>
  <si>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</si>
  <si>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</si>
  <si>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</si>
  <si>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</si>
  <si>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</si>
  <si>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</si>
  <si>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</si>
  <si>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</si>
  <si>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</si>
  <si>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</si>
  <si>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</si>
  <si>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</si>
  <si>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</si>
  <si>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</si>
  <si>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</si>
  <si>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</si>
  <si>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</si>
  <si>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</si>
  <si>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</si>
  <si>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</si>
  <si>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</si>
  <si>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</si>
  <si>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</si>
  <si>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</si>
  <si>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</si>
  <si>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</si>
  <si>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</si>
  <si>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</si>
  <si>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</si>
  <si>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</si>
  <si>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</si>
  <si>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</si>
  <si>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</si>
  <si>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</si>
  <si>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</si>
  <si>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</si>
  <si>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</si>
  <si>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</si>
  <si>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</si>
  <si>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</si>
  <si>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</si>
  <si>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</si>
  <si>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</si>
  <si>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</si>
  <si>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</si>
  <si>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</si>
  <si>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</si>
  <si>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</si>
  <si>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</si>
  <si>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</si>
  <si>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</si>
  <si>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</si>
  <si>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</si>
  <si>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</si>
  <si>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</si>
  <si>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</si>
  <si>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</si>
  <si>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</si>
  <si>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</si>
  <si>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</si>
  <si>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</si>
  <si>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</si>
  <si>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</si>
  <si>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</si>
  <si>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</si>
  <si>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</si>
  <si>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</si>
  <si>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</si>
  <si>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</si>
  <si>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</si>
  <si>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</si>
  <si>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</si>
  <si>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</si>
  <si>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</si>
  <si>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</si>
  <si>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</si>
  <si>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</si>
  <si>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</si>
  <si>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</si>
  <si>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</si>
  <si>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</si>
  <si>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</si>
  <si>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</si>
  <si>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</si>
  <si>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</si>
  <si>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</si>
  <si>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</si>
  <si>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</si>
  <si>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</si>
  <si>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</si>
  <si>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</si>
  <si>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</si>
  <si>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</si>
  <si>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</si>
  <si>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</si>
  <si>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</si>
  <si>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</si>
  <si>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</si>
  <si>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</si>
  <si>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</si>
  <si>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</si>
  <si>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</si>
  <si>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</si>
  <si>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</si>
  <si>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</si>
  <si>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</si>
  <si>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</si>
  <si>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</si>
  <si>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</si>
  <si>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</si>
  <si>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</si>
  <si>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</si>
  <si>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</si>
  <si>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</si>
  <si>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</si>
  <si>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</si>
  <si>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</si>
  <si>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</si>
  <si>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</si>
  <si>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</si>
  <si>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</si>
  <si>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</si>
  <si>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</si>
  <si>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</si>
  <si>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</si>
  <si>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</si>
  <si>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</si>
  <si>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</si>
  <si>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</si>
  <si>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</si>
  <si>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</si>
  <si>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</si>
  <si>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</si>
  <si>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</si>
  <si>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</si>
  <si>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</si>
  <si>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</si>
  <si>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</si>
  <si>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</si>
  <si>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</si>
  <si>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</si>
  <si>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</si>
  <si>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</si>
  <si>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</si>
  <si>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</si>
  <si>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</si>
  <si>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</si>
  <si>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</si>
  <si>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</si>
  <si>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</si>
  <si>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</si>
  <si>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</si>
  <si>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</si>
  <si>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</si>
  <si>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</si>
  <si>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</si>
  <si>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</si>
  <si>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</si>
  <si>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</si>
  <si>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</si>
  <si>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</si>
  <si>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</si>
  <si>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</si>
  <si>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</si>
  <si>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</si>
  <si>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</si>
  <si>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</si>
  <si>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</si>
  <si>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</si>
  <si>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</si>
  <si>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</si>
  <si>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</si>
  <si>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</si>
  <si>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</si>
  <si>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</si>
  <si>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</si>
  <si>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</si>
  <si>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</si>
  <si>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</si>
  <si>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</si>
  <si>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</si>
  <si>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</si>
  <si>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</si>
  <si>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</si>
  <si>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</si>
  <si>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</si>
  <si>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</si>
  <si>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</si>
  <si>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</si>
  <si>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</si>
  <si>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</si>
  <si>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</si>
  <si>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</si>
  <si>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</si>
  <si>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</si>
  <si>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</si>
  <si>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</si>
  <si>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</si>
  <si>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</si>
  <si>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</si>
  <si>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</si>
  <si>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</si>
  <si>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</si>
  <si>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</si>
  <si>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</si>
  <si>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</si>
  <si>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</si>
  <si>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</si>
  <si>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</si>
  <si>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</si>
  <si>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</si>
  <si>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</si>
  <si>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</si>
  <si>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</si>
  <si>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</si>
  <si>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</si>
  <si>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</si>
  <si>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</si>
  <si>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</si>
  <si>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</si>
  <si>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</si>
  <si>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</si>
  <si>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</si>
  <si>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</si>
  <si>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</si>
  <si>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</si>
  <si>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</si>
  <si>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</si>
  <si>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</si>
  <si>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</si>
  <si>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</si>
  <si>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</si>
  <si>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</si>
  <si>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</si>
  <si>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</si>
  <si>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</si>
  <si>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</si>
  <si>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</si>
  <si>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</si>
  <si>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</si>
  <si>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</si>
  <si>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</si>
  <si>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</si>
  <si>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</si>
  <si>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</si>
  <si>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</si>
  <si>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</si>
  <si>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</si>
  <si>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</si>
  <si>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</si>
  <si>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</si>
  <si>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</si>
  <si>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</si>
  <si>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</si>
  <si>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</si>
  <si>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</si>
  <si>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</si>
  <si>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</si>
  <si>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</si>
  <si>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</si>
  <si>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</si>
  <si>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</si>
  <si>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</si>
  <si>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</si>
  <si>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</si>
  <si>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</si>
  <si>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</si>
  <si>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</si>
  <si>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</si>
  <si>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</si>
  <si>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</si>
  <si>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</si>
  <si>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</si>
  <si>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</si>
  <si>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</si>
  <si>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</si>
  <si>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</si>
  <si>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</si>
  <si>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</si>
  <si>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</si>
  <si>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</si>
  <si>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</si>
  <si>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</si>
  <si>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</si>
  <si>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</si>
  <si>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</si>
  <si>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</si>
  <si>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</si>
  <si>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</si>
  <si>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</si>
  <si>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</si>
  <si>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</si>
  <si>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</si>
  <si>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</si>
  <si>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</si>
  <si>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</si>
  <si>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</si>
  <si>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</si>
  <si>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</si>
  <si>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</si>
  <si>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</si>
  <si>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</si>
  <si>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</si>
  <si>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</si>
  <si>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</si>
  <si>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</si>
  <si>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</si>
  <si>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</si>
  <si>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</si>
  <si>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</si>
  <si>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</si>
  <si>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</si>
  <si>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</si>
  <si>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</si>
  <si>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</si>
  <si>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</si>
  <si>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</si>
  <si>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</si>
  <si>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</si>
  <si>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</si>
  <si>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</si>
  <si>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</si>
  <si>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</si>
  <si>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</si>
  <si>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</si>
  <si>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</si>
  <si>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</si>
  <si>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</si>
  <si>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</si>
  <si>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</si>
  <si>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</si>
  <si>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</si>
  <si>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</si>
  <si>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</si>
  <si>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</si>
  <si>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</si>
  <si>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</si>
  <si>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</si>
  <si>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</si>
  <si>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</si>
  <si>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</si>
  <si>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</si>
  <si>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</si>
  <si>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</si>
  <si>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</si>
  <si>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</si>
  <si>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</si>
  <si>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</si>
  <si>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</si>
  <si>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</si>
  <si>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</si>
  <si>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</si>
  <si>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</si>
  <si>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</si>
  <si>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</si>
  <si>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</si>
  <si>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</si>
  <si>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</si>
  <si>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</si>
  <si>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</si>
  <si>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</si>
  <si>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</si>
  <si>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</si>
  <si>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</si>
  <si>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</si>
  <si>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</si>
  <si>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</si>
  <si>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</si>
  <si>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</si>
  <si>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</si>
  <si>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</si>
  <si>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</si>
  <si>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</si>
  <si>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</si>
  <si>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</si>
  <si>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</si>
  <si>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</si>
  <si>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</si>
  <si>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</si>
  <si>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</si>
  <si>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</si>
  <si>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</si>
  <si>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</si>
  <si>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</si>
  <si>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</si>
  <si>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</si>
  <si>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</si>
  <si>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</si>
  <si>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</si>
  <si>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</si>
  <si>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</si>
  <si>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</si>
  <si>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</si>
  <si>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</si>
  <si>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</si>
  <si>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</si>
  <si>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</si>
  <si>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</si>
  <si>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</si>
  <si>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</si>
  <si>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</si>
  <si>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</si>
  <si>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</si>
  <si>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</si>
  <si>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</si>
  <si>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</si>
  <si>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</si>
  <si>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</si>
  <si>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</si>
  <si>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</si>
  <si>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</si>
  <si>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</si>
  <si>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</si>
  <si>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</si>
  <si>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</si>
  <si>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</si>
  <si>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</si>
  <si>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</si>
  <si>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</si>
  <si>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</si>
  <si>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</si>
  <si>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</si>
  <si>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</si>
  <si>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</si>
  <si>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</si>
  <si>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</si>
  <si>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</si>
  <si>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</si>
  <si>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</si>
  <si>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</si>
  <si>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</si>
  <si>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</si>
  <si>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</si>
  <si>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</si>
  <si>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</si>
  <si>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</si>
  <si>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</si>
  <si>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</si>
  <si>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</si>
  <si>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</si>
  <si>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</si>
  <si>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</si>
  <si>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</si>
  <si>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</si>
  <si>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</si>
  <si>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</si>
  <si>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</si>
  <si>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</si>
  <si>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</si>
  <si>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</si>
  <si>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</si>
  <si>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</si>
  <si>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</si>
  <si>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</si>
  <si>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</si>
  <si>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</si>
  <si>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</si>
  <si>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</si>
  <si>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</si>
  <si>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</si>
  <si>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</si>
  <si>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</si>
  <si>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</si>
  <si>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</si>
  <si>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</si>
  <si>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</si>
  <si>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</si>
  <si>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</si>
  <si>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</si>
  <si>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</si>
  <si>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</si>
  <si>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</si>
  <si>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</si>
  <si>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</si>
  <si>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</si>
  <si>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</si>
  <si>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</si>
  <si>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</si>
  <si>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</si>
  <si>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</si>
  <si>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</si>
  <si>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</si>
  <si>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</si>
  <si>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</si>
  <si>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</si>
  <si>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</si>
  <si>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</si>
  <si>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</si>
  <si>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</si>
  <si>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</si>
  <si>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</si>
  <si>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</si>
  <si>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</si>
  <si>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</si>
  <si>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</si>
  <si>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</si>
  <si>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</si>
  <si>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</si>
  <si>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</si>
  <si>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</si>
  <si>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</si>
  <si>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</si>
  <si>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</si>
  <si>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</si>
  <si>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</si>
  <si>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</si>
  <si>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</si>
  <si>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</si>
  <si>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</si>
  <si>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</si>
  <si>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</si>
  <si>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</si>
  <si>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</si>
  <si>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</si>
  <si>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</si>
  <si>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</si>
  <si>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</si>
  <si>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</si>
  <si>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</si>
  <si>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</si>
  <si>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</si>
  <si>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</si>
  <si>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</si>
  <si>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</si>
  <si>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</si>
  <si>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</si>
  <si>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</si>
  <si>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</si>
  <si>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</si>
  <si>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</si>
  <si>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</si>
  <si>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</si>
  <si>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</si>
  <si>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</si>
  <si>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</si>
  <si>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</si>
  <si>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</si>
  <si>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</si>
  <si>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</si>
  <si>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</si>
  <si>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</si>
  <si>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</si>
  <si>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</si>
  <si>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</si>
  <si>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</si>
  <si>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</si>
  <si>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</si>
  <si>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</si>
  <si>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</si>
  <si>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</si>
  <si>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</si>
  <si>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</si>
  <si>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</si>
  <si>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</si>
  <si>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</si>
  <si>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</si>
  <si>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</si>
  <si>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</si>
  <si>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</si>
  <si>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</si>
  <si>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</si>
  <si>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</si>
  <si>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</si>
  <si>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</si>
  <si>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</si>
  <si>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</si>
  <si>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</si>
  <si>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</si>
  <si>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</si>
  <si>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</si>
  <si>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</si>
  <si>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</si>
  <si>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</si>
  <si>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</si>
  <si>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</si>
  <si>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</si>
  <si>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</si>
  <si>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</si>
  <si>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</si>
  <si>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</si>
  <si>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</si>
  <si>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</si>
  <si>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</si>
  <si>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</si>
  <si>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</si>
  <si>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</si>
  <si>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</si>
  <si>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</si>
  <si>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</si>
  <si>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</si>
  <si>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</si>
  <si>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</si>
  <si>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</si>
  <si>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</si>
  <si>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</si>
  <si>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</si>
  <si>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</si>
  <si>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</si>
  <si>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</si>
  <si>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</si>
  <si>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</si>
  <si>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</si>
  <si>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</si>
  <si>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</si>
  <si>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</si>
  <si>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</si>
  <si>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</si>
  <si>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</si>
  <si>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</si>
  <si>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</si>
  <si>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</si>
  <si>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</si>
  <si>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</si>
  <si>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</si>
  <si>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</si>
  <si>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</si>
  <si>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</si>
  <si>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</si>
  <si>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</si>
  <si>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</si>
  <si>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</si>
  <si>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</si>
  <si>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</si>
  <si>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</si>
  <si>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</si>
  <si>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</si>
  <si>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</si>
  <si>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</si>
  <si>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</si>
  <si>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</si>
  <si>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</si>
  <si>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</si>
  <si>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</si>
  <si>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</si>
  <si>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</si>
  <si>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</si>
  <si>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</si>
  <si>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</si>
  <si>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</si>
  <si>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</si>
  <si>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</si>
  <si>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</si>
  <si>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</si>
  <si>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</si>
  <si>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</si>
  <si>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</si>
  <si>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</si>
  <si>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</si>
  <si>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</si>
  <si>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</si>
  <si>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</si>
  <si>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</si>
  <si>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</si>
  <si>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</si>
  <si>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</si>
  <si>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</si>
  <si>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</si>
  <si>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</si>
  <si>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</si>
  <si>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</si>
  <si>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</si>
  <si>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</si>
  <si>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</si>
  <si>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</si>
  <si>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</si>
  <si>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</si>
  <si>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</si>
  <si>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</si>
  <si>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</si>
  <si>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</si>
  <si>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</si>
  <si>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</si>
  <si>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</si>
  <si>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</si>
  <si>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</si>
  <si>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</si>
  <si>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</si>
  <si>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</si>
  <si>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</si>
  <si>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</si>
  <si>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</si>
  <si>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</si>
  <si>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</si>
  <si>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</si>
  <si>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</si>
  <si>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</si>
  <si>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</si>
  <si>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</si>
  <si>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</si>
  <si>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</si>
  <si>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</si>
  <si>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</si>
  <si>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</si>
  <si>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</si>
  <si>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</si>
  <si>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</si>
  <si>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</si>
  <si>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</si>
  <si>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</si>
  <si>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</si>
  <si>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</si>
  <si>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</si>
  <si>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</si>
  <si>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</si>
  <si>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</si>
  <si>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</si>
  <si>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</si>
  <si>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</si>
  <si>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</si>
  <si>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</si>
  <si>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</si>
  <si>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</si>
  <si>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</si>
  <si>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</si>
  <si>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</si>
  <si>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</si>
  <si>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</si>
  <si>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</si>
  <si>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</si>
  <si>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</si>
  <si>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</si>
  <si>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</si>
  <si>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</si>
  <si>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</si>
  <si>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</si>
  <si>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</si>
  <si>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</si>
  <si>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</si>
  <si>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</si>
  <si>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</si>
  <si>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</si>
  <si>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</si>
  <si>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</si>
  <si>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</si>
  <si>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</si>
  <si>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</si>
  <si>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</si>
  <si>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</si>
  <si>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</si>
  <si>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</si>
  <si>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</si>
  <si>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</si>
  <si>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</si>
  <si>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</si>
  <si>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</si>
  <si>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</si>
  <si>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</si>
  <si>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</si>
  <si>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</si>
  <si>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</si>
  <si>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</si>
  <si>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</si>
  <si>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</si>
  <si>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</si>
  <si>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</si>
  <si>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</si>
  <si>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</si>
  <si>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</si>
  <si>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</si>
  <si>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</si>
  <si>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</si>
  <si>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</si>
  <si>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</si>
  <si>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</si>
  <si>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</si>
  <si>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</si>
  <si>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</si>
  <si>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</si>
  <si>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</si>
  <si>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</si>
  <si>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</si>
  <si>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</si>
  <si>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</si>
  <si>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</si>
  <si>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</si>
  <si>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</si>
  <si>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</si>
  <si>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</si>
  <si>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</si>
  <si>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</si>
  <si>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</si>
  <si>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</si>
  <si>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</si>
  <si>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</si>
  <si>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</si>
  <si>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</si>
  <si>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</si>
  <si>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</si>
  <si>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</si>
  <si>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</si>
  <si>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</si>
  <si>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</si>
  <si>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</si>
  <si>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</si>
  <si>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</si>
  <si>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</si>
  <si>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</si>
  <si>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</si>
  <si>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</si>
  <si>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</si>
  <si>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</si>
  <si>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</si>
  <si>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</si>
  <si>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</si>
  <si>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</si>
  <si>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</si>
  <si>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</si>
  <si>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</si>
  <si>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</si>
  <si>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</si>
  <si>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</si>
  <si>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</si>
  <si>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</si>
  <si>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</si>
  <si>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</si>
  <si>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</si>
  <si>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</si>
  <si>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</si>
  <si>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</si>
  <si>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</si>
  <si>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</si>
  <si>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</si>
  <si>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</si>
  <si>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</si>
  <si>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</si>
  <si>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</si>
  <si>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</si>
  <si>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</si>
  <si>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</si>
  <si>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</si>
  <si>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</si>
  <si>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</si>
  <si>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</si>
  <si>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</si>
  <si>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</si>
  <si>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</si>
  <si>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</si>
  <si>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</si>
  <si>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</si>
  <si>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</si>
  <si>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</si>
  <si>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</si>
  <si>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</si>
  <si>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</si>
  <si>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</si>
  <si>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</si>
  <si>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</si>
  <si>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</si>
  <si>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</si>
  <si>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</si>
  <si>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</si>
  <si>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</si>
  <si>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</si>
  <si>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</si>
  <si>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</si>
  <si>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</si>
  <si>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</si>
  <si>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</si>
  <si>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</si>
  <si>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</si>
  <si>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</si>
  <si>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</si>
  <si>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</si>
  <si>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</si>
  <si>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</si>
  <si>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</si>
  <si>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</si>
  <si>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</si>
  <si>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</si>
  <si>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</si>
  <si>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</si>
  <si>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</si>
  <si>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</si>
  <si>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</si>
  <si>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</si>
  <si>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</si>
  <si>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</si>
  <si>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</si>
  <si>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</si>
  <si>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</si>
  <si>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</si>
  <si>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</si>
  <si>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</si>
  <si>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</si>
  <si>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</si>
  <si>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</si>
  <si>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</si>
  <si>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</si>
  <si>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</si>
  <si>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</si>
  <si>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</si>
  <si>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</si>
  <si>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</si>
  <si>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</si>
  <si>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</si>
  <si>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</si>
  <si>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</si>
  <si>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</si>
  <si>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</si>
  <si>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</si>
  <si>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</si>
  <si>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</si>
  <si>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</si>
  <si>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</si>
  <si>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</si>
  <si>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</si>
  <si>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</si>
  <si>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</si>
  <si>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</si>
  <si>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</si>
  <si>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</si>
  <si>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</si>
  <si>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</si>
  <si>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</si>
  <si>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</si>
  <si>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</si>
  <si>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</si>
  <si>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</si>
  <si>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</si>
  <si>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</si>
  <si>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</si>
  <si>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</si>
  <si>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</si>
  <si>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</si>
  <si>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</si>
  <si>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</si>
  <si>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</si>
  <si>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</si>
  <si>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</si>
  <si>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</si>
  <si>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</si>
  <si>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</si>
  <si>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</si>
  <si>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</si>
  <si>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</si>
  <si>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</si>
  <si>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</si>
  <si>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</si>
  <si>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</si>
  <si>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</si>
  <si>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</si>
  <si>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</si>
  <si>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</si>
  <si>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</si>
  <si>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</si>
  <si>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</si>
  <si>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</si>
  <si>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</si>
  <si>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</si>
  <si>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</si>
  <si>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</si>
  <si>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</si>
  <si>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</si>
  <si>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</si>
  <si>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</si>
  <si>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</si>
  <si>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</si>
  <si>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</si>
  <si>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</si>
  <si>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</si>
  <si>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</si>
  <si>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</si>
  <si>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</si>
  <si>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</si>
  <si>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</si>
  <si>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</si>
  <si>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</si>
  <si>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</si>
  <si>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</si>
  <si>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</si>
  <si>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</si>
  <si>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</si>
  <si>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</si>
  <si>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</si>
  <si>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</si>
  <si>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</si>
  <si>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</si>
  <si>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</si>
  <si>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</si>
  <si>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</si>
  <si>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</si>
  <si>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</si>
  <si>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</si>
  <si>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</si>
  <si>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</si>
  <si>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</si>
  <si>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</si>
  <si>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</si>
  <si>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</si>
  <si>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</si>
  <si>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</si>
  <si>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</si>
  <si>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</si>
  <si>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</si>
  <si>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</si>
  <si>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</si>
  <si>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</si>
  <si>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</si>
  <si>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</si>
  <si>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</si>
  <si>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</si>
  <si>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</si>
  <si>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</si>
  <si>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</si>
  <si>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</si>
  <si>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</si>
  <si>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</si>
  <si>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</si>
  <si>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</si>
  <si>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</si>
  <si>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</si>
  <si>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</si>
  <si>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</si>
  <si>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</si>
  <si>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</si>
  <si>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</si>
  <si>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</si>
  <si>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</si>
  <si>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</si>
  <si>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</si>
  <si>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</si>
  <si>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</si>
  <si>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</si>
  <si>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</si>
  <si>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</si>
  <si>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</si>
  <si>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</si>
  <si>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</si>
  <si>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</si>
  <si>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</si>
  <si>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</si>
  <si>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</si>
  <si>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</si>
  <si>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</si>
  <si>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</si>
  <si>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</si>
  <si>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</si>
  <si>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</si>
  <si>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</si>
  <si>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</si>
  <si>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</si>
  <si>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</si>
  <si>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</si>
  <si>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</si>
  <si>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</si>
  <si>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</si>
  <si>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</si>
  <si>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</si>
  <si>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</si>
  <si>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</si>
  <si>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</si>
  <si>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</si>
  <si>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</si>
  <si>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</si>
  <si>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</si>
  <si>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</si>
  <si>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</si>
  <si>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</si>
  <si>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</si>
  <si>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</si>
  <si>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</si>
  <si>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</si>
  <si>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</si>
  <si>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</si>
  <si>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</si>
  <si>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</si>
  <si>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</si>
  <si>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</si>
  <si>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</si>
  <si>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</si>
  <si>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</si>
  <si>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</si>
  <si>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</si>
  <si>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</si>
  <si>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</si>
  <si>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</si>
  <si>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</si>
  <si>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</si>
  <si>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</si>
  <si>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</si>
  <si>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</si>
  <si>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</si>
  <si>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</si>
  <si>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</si>
  <si>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</si>
  <si>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</si>
  <si>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</si>
  <si>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</si>
  <si>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</si>
  <si>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</si>
  <si>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</si>
  <si>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</si>
  <si>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</si>
  <si>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</si>
  <si>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</si>
  <si>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</si>
  <si>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</si>
  <si>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</si>
  <si>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</si>
  <si>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</si>
  <si>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</si>
  <si>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</si>
  <si>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</si>
  <si>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</si>
  <si>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</si>
  <si>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</si>
  <si>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</si>
  <si>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</si>
  <si>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</si>
  <si>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</si>
  <si>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</si>
  <si>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</si>
  <si>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</si>
  <si>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</si>
  <si>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</si>
  <si>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</si>
  <si>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</si>
  <si>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</si>
  <si>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</si>
  <si>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</si>
  <si>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</si>
  <si>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</si>
  <si>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</si>
  <si>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</si>
  <si>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</si>
  <si>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</si>
  <si>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</si>
  <si>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</si>
  <si>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</si>
  <si>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</si>
  <si>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</si>
  <si>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</si>
  <si>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</si>
  <si>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</si>
  <si>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</si>
  <si>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</si>
  <si>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</si>
  <si>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</si>
  <si>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</si>
  <si>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</si>
  <si>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</si>
  <si>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</si>
  <si>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</si>
  <si>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</si>
  <si>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</si>
  <si>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</si>
  <si>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</si>
  <si>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</si>
  <si>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</si>
  <si>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</si>
  <si>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</si>
  <si>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</si>
  <si>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</si>
  <si>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</si>
  <si>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</si>
  <si>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</si>
  <si>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</si>
  <si>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</si>
  <si>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</si>
  <si>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</si>
  <si>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</si>
  <si>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</si>
  <si>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</si>
  <si>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</si>
  <si>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</si>
  <si>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</si>
  <si>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</si>
  <si>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</si>
  <si>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</si>
  <si>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</si>
  <si>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</si>
  <si>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</si>
  <si>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</si>
  <si>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</si>
  <si>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</si>
  <si>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</si>
  <si>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</si>
  <si>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</si>
  <si>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</si>
  <si>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</si>
  <si>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</si>
  <si>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</si>
  <si>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</si>
  <si>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</si>
  <si>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</si>
  <si>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</si>
  <si>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</si>
  <si>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</si>
  <si>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</si>
  <si>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</si>
  <si>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</si>
  <si>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</si>
  <si>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</si>
  <si>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</si>
  <si>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</si>
  <si>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</si>
  <si>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</si>
  <si>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</si>
  <si>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</si>
  <si>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</si>
  <si>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</si>
  <si>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</si>
  <si>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</si>
  <si>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</si>
  <si>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</si>
  <si>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</si>
  <si>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</si>
  <si>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</si>
  <si>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</si>
  <si>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</si>
  <si>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</si>
  <si>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</si>
  <si>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</si>
  <si>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</si>
  <si>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</si>
  <si>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</si>
  <si>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</si>
  <si>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</si>
  <si>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</si>
  <si>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</si>
  <si>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</si>
  <si>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</si>
  <si>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</si>
  <si>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</si>
  <si>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</si>
  <si>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</si>
  <si>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</si>
  <si>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</si>
  <si>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</si>
  <si>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</si>
  <si>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</si>
  <si>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</si>
  <si>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</si>
  <si>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</si>
  <si>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</si>
  <si>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</si>
  <si>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</si>
  <si>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</si>
  <si>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</si>
  <si>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</si>
  <si>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</si>
  <si>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</si>
  <si>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</si>
  <si>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</si>
  <si>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</si>
  <si>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</si>
  <si>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</si>
  <si>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</si>
  <si>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</si>
  <si>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</si>
  <si>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</si>
  <si>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</si>
  <si>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</si>
  <si>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</si>
  <si>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</si>
  <si>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</si>
  <si>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</si>
  <si>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</si>
  <si>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</si>
  <si>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</si>
  <si>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</si>
  <si>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</si>
  <si>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</si>
  <si>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</si>
  <si>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</si>
  <si>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</si>
  <si>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</si>
  <si>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</si>
  <si>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</si>
  <si>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</si>
  <si>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</si>
  <si>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</si>
  <si>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</si>
  <si>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</si>
  <si>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</si>
  <si>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</si>
  <si>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</si>
  <si>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</si>
  <si>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</si>
  <si>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</si>
  <si>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</si>
  <si>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</si>
  <si>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</si>
  <si>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</si>
  <si>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</si>
  <si>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</si>
  <si>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</si>
  <si>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</si>
  <si>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</si>
  <si>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</si>
  <si>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</si>
  <si>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</si>
  <si>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</si>
  <si>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</si>
  <si>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</si>
  <si>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</si>
  <si>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</si>
  <si>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</si>
  <si>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</si>
  <si>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</si>
  <si>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</si>
  <si>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</si>
  <si>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</si>
  <si>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</si>
  <si>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</si>
  <si>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</si>
  <si>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</si>
  <si>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</si>
  <si>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</si>
  <si>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</si>
  <si>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</si>
  <si>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</si>
  <si>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</si>
  <si>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</si>
  <si>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</si>
  <si>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</si>
  <si>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</si>
  <si>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</si>
  <si>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</si>
  <si>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</si>
  <si>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</si>
  <si>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</si>
  <si>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</si>
  <si>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</si>
  <si>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</si>
  <si>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</si>
  <si>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</si>
  <si>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</si>
  <si>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</si>
  <si>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</si>
  <si>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</si>
  <si>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</si>
  <si>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</si>
  <si>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</si>
  <si>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</si>
  <si>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</si>
  <si>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</si>
  <si>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</si>
  <si>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</si>
  <si>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</si>
  <si>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</si>
  <si>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</si>
  <si>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</si>
  <si>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</si>
  <si>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</si>
  <si>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</si>
  <si>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</si>
  <si>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</si>
  <si>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</si>
  <si>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</si>
  <si>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</si>
  <si>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</si>
  <si>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</si>
  <si>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</si>
  <si>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</si>
  <si>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</si>
  <si>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</si>
  <si>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</si>
  <si>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</si>
  <si>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</si>
  <si>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</si>
  <si>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</si>
  <si>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</si>
  <si>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</si>
  <si>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</si>
  <si>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</si>
  <si>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</si>
  <si>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</si>
  <si>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</si>
  <si>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</si>
  <si>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</si>
  <si>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</si>
  <si>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</si>
  <si>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</si>
  <si>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</si>
  <si>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</si>
  <si>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</si>
  <si>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</si>
  <si>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</si>
  <si>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</si>
  <si>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</si>
  <si>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</si>
  <si>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</si>
  <si>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</si>
  <si>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</si>
  <si>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</si>
  <si>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</si>
  <si>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</si>
  <si>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</si>
  <si>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</si>
  <si>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</si>
  <si>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</si>
  <si>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</si>
  <si>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</si>
  <si>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</si>
  <si>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</si>
  <si>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</si>
  <si>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</si>
  <si>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</si>
  <si>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</si>
  <si>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</si>
  <si>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</si>
  <si>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</si>
  <si>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</si>
  <si>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</si>
  <si>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</si>
  <si>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</si>
  <si>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</si>
  <si>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</si>
  <si>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</si>
  <si>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</si>
  <si>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</si>
  <si>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</si>
  <si>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</si>
  <si>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</si>
  <si>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</si>
  <si>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</si>
  <si>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</si>
  <si>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</si>
  <si>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</si>
  <si>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</si>
  <si>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</si>
  <si>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</si>
  <si>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</si>
  <si>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</si>
  <si>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</si>
  <si>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</si>
  <si>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</si>
  <si>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</si>
  <si>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</si>
  <si>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</si>
  <si>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</si>
  <si>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</si>
  <si>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</si>
  <si>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</si>
  <si>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</si>
  <si>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</si>
  <si>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</si>
  <si>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</si>
  <si>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</si>
  <si>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</si>
  <si>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</si>
  <si>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</si>
  <si>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</si>
  <si>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</si>
  <si>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</si>
  <si>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</si>
  <si>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</si>
  <si>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</si>
  <si>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</si>
  <si>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</si>
  <si>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</si>
  <si>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</si>
  <si>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</si>
  <si>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</si>
  <si>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</si>
  <si>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</si>
  <si>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</si>
  <si>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</si>
  <si>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</si>
  <si>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</si>
  <si>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</si>
  <si>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</si>
  <si>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</si>
  <si>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</si>
  <si>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</si>
  <si>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</si>
  <si>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</si>
  <si>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</si>
  <si>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</si>
  <si>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</si>
  <si>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</si>
  <si>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</si>
  <si>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</si>
  <si>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</si>
  <si>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</si>
  <si>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</si>
  <si>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</si>
  <si>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</si>
  <si>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</si>
  <si>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</si>
  <si>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</si>
  <si>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</si>
  <si>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</si>
  <si>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</si>
  <si>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</si>
  <si>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</si>
  <si>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</si>
  <si>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</si>
  <si>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</si>
  <si>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</si>
  <si>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</si>
  <si>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</si>
  <si>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</si>
  <si>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</si>
  <si>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</si>
  <si>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</si>
  <si>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</si>
  <si>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</si>
  <si>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</si>
  <si>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</si>
  <si>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</si>
  <si>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</si>
  <si>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</si>
  <si>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</si>
  <si>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</si>
  <si>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</si>
  <si>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</si>
  <si>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</si>
  <si>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</si>
  <si>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</si>
  <si>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</si>
  <si>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</si>
  <si>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</si>
  <si>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</si>
  <si>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</si>
  <si>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</si>
  <si>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</si>
  <si>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</si>
  <si>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</si>
  <si>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</si>
  <si>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</si>
  <si>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</si>
  <si>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</si>
  <si>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</si>
  <si>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</si>
  <si>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</si>
  <si>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</si>
  <si>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</si>
  <si>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</si>
  <si>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</si>
  <si>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</si>
  <si>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</si>
  <si>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</si>
  <si>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</si>
  <si>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</si>
  <si>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</si>
  <si>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</si>
  <si>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</si>
  <si>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</si>
  <si>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</si>
  <si>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</si>
  <si>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</si>
  <si>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</si>
  <si>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</si>
  <si>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</si>
  <si>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</si>
  <si>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</si>
  <si>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</si>
  <si>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</si>
  <si>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</si>
  <si>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</si>
  <si>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</si>
  <si>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</si>
  <si>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</si>
  <si>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</si>
  <si>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</si>
  <si>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</si>
  <si>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</si>
  <si>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</si>
  <si>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</si>
  <si>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</si>
  <si>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</si>
  <si>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</si>
  <si>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</si>
  <si>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</si>
  <si>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</si>
  <si>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</si>
  <si>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</si>
  <si>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</si>
  <si>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</si>
  <si>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</si>
  <si>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</si>
  <si>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</si>
  <si>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</si>
  <si>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</si>
  <si>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</si>
  <si>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</si>
  <si>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</si>
  <si>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</si>
  <si>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</si>
  <si>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</si>
  <si>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</si>
  <si>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</si>
  <si>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</si>
  <si>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</si>
  <si>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</si>
  <si>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</si>
  <si>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</si>
  <si>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</si>
  <si>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</si>
  <si>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</si>
  <si>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</si>
  <si>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</si>
  <si>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</si>
  <si>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</si>
  <si>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</si>
  <si>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</si>
  <si>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</si>
  <si>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</si>
  <si>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</si>
  <si>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</si>
  <si>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</si>
  <si>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</si>
  <si>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</si>
  <si>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</si>
  <si>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</si>
  <si>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</si>
  <si>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</si>
  <si>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</si>
  <si>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</si>
  <si>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</si>
  <si>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</si>
  <si>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</si>
  <si>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</si>
  <si>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</si>
  <si>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</si>
  <si>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</si>
  <si>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</si>
  <si>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</si>
  <si>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</si>
  <si>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</si>
  <si>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</si>
  <si>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</si>
  <si>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</si>
  <si>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</si>
  <si>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</si>
  <si>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</si>
  <si>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</si>
  <si>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</si>
  <si>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</si>
  <si>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</si>
  <si>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</si>
  <si>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</si>
  <si>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</si>
  <si>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</si>
  <si>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</si>
  <si>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</si>
  <si>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</si>
  <si>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</si>
  <si>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</si>
  <si>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</si>
  <si>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</si>
  <si>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</si>
  <si>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</si>
  <si>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</si>
  <si>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</si>
  <si>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</si>
  <si>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</si>
  <si>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</si>
  <si>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</si>
  <si>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</si>
  <si>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</si>
  <si>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</si>
  <si>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</si>
  <si>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</si>
  <si>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</si>
  <si>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</si>
  <si>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</si>
  <si>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</si>
  <si>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</si>
  <si>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</si>
  <si>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</si>
  <si>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</si>
  <si>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</si>
  <si>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</si>
  <si>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</si>
  <si>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</si>
  <si>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</si>
  <si>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</si>
  <si>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</si>
  <si>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</si>
  <si>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</si>
  <si>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</si>
  <si>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</si>
  <si>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</si>
  <si>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</si>
  <si>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</si>
  <si>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</si>
  <si>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</si>
  <si>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</si>
  <si>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</si>
  <si>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</si>
  <si>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</si>
  <si>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</si>
  <si>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</si>
  <si>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</si>
  <si>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</si>
  <si>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</si>
  <si>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</si>
  <si>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</si>
  <si>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</si>
  <si>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</si>
  <si>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</si>
  <si>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</si>
  <si>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</si>
  <si>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</si>
  <si>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</si>
  <si>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</si>
  <si>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</si>
  <si>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</si>
  <si>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</si>
  <si>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</si>
  <si>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</si>
  <si>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</si>
  <si>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</si>
  <si>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</si>
  <si>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</si>
  <si>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</si>
  <si>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</si>
  <si>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</si>
  <si>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</si>
  <si>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</si>
  <si>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</si>
  <si>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</si>
  <si>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</si>
  <si>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</si>
  <si>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</si>
  <si>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</si>
  <si>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</si>
  <si>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</si>
  <si>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</si>
  <si>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</si>
  <si>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</si>
  <si>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</si>
  <si>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</si>
  <si>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</si>
  <si>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</si>
  <si>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</si>
  <si>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</si>
  <si>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</si>
  <si>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</si>
  <si>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</si>
  <si>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</si>
  <si>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</si>
  <si>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</si>
  <si>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</si>
  <si>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</si>
  <si>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</si>
  <si>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</si>
  <si>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</si>
  <si>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</si>
  <si>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</si>
  <si>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</si>
  <si>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</si>
  <si>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</si>
  <si>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</si>
  <si>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</si>
  <si>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</si>
  <si>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</si>
  <si>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</si>
  <si>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</si>
  <si>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</si>
  <si>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</si>
  <si>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</si>
  <si>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</si>
  <si>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</si>
  <si>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</si>
  <si>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</si>
  <si>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</si>
  <si>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</si>
  <si>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</si>
  <si>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</si>
  <si>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</si>
  <si>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</si>
  <si>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</si>
  <si>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</si>
  <si>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</si>
  <si>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</si>
  <si>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</si>
  <si>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</si>
  <si>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</si>
  <si>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</si>
  <si>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</si>
  <si>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</si>
  <si>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</si>
  <si>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</si>
  <si>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</si>
  <si>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</si>
  <si>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</si>
  <si>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</si>
  <si>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</si>
  <si>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</si>
  <si>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</si>
  <si>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</si>
  <si>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</si>
  <si>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</si>
  <si>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</si>
  <si>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</si>
  <si>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</si>
  <si>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</si>
  <si>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</si>
  <si>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</si>
  <si>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</si>
  <si>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</si>
  <si>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</si>
  <si>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</si>
  <si>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</si>
  <si>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</si>
  <si>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</si>
  <si>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</si>
  <si>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</si>
  <si>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</si>
  <si>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</si>
  <si>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</si>
  <si>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</si>
  <si>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</si>
  <si>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</si>
  <si>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</si>
  <si>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</si>
  <si>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</si>
  <si>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</si>
  <si>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</si>
  <si>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</si>
  <si>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</si>
  <si>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</si>
  <si>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</si>
  <si>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</si>
  <si>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</si>
  <si>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</si>
  <si>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</si>
  <si>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</si>
  <si>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</si>
  <si>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</si>
  <si>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</si>
  <si>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</si>
  <si>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</si>
  <si>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</si>
  <si>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</si>
  <si>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</si>
  <si>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</si>
  <si>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</si>
  <si>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</si>
  <si>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</si>
  <si>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</si>
  <si>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</si>
  <si>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</si>
  <si>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</si>
  <si>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</si>
  <si>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</si>
  <si>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</si>
  <si>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</si>
  <si>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</si>
  <si>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</si>
  <si>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</si>
  <si>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</si>
  <si>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</si>
  <si>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</si>
  <si>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</si>
  <si>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</si>
  <si>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</si>
  <si>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</si>
  <si>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</si>
  <si>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</si>
  <si>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</si>
  <si>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</si>
  <si>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</si>
  <si>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</si>
  <si>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</si>
  <si>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</si>
  <si>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</si>
  <si>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</si>
  <si>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</si>
  <si>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</si>
  <si>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</si>
  <si>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</si>
  <si>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</si>
  <si>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</si>
  <si>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</si>
  <si>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</si>
  <si>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</si>
  <si>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</si>
  <si>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</si>
  <si>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</si>
  <si>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</si>
  <si>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</si>
  <si>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</si>
  <si>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</si>
  <si>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</si>
  <si>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</si>
  <si>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</si>
  <si>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</si>
  <si>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</si>
  <si>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</si>
  <si>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</si>
  <si>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</si>
  <si>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</si>
  <si>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</si>
  <si>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</si>
  <si>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</si>
  <si>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</si>
  <si>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</si>
  <si>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</si>
  <si>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</si>
  <si>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</si>
  <si>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</si>
  <si>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</si>
  <si>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</si>
  <si>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</si>
  <si>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</si>
  <si>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</si>
  <si>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</si>
  <si>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</si>
  <si>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</si>
  <si>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</si>
  <si>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</si>
  <si>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</si>
  <si>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</si>
  <si>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</si>
  <si>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</si>
  <si>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</si>
  <si>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</si>
  <si>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</si>
  <si>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</si>
  <si>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</si>
  <si>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</si>
  <si>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</si>
  <si>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</si>
  <si>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</si>
  <si>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</si>
  <si>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</si>
  <si>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</si>
  <si>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</si>
  <si>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</si>
  <si>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</si>
  <si>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</si>
  <si>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</si>
  <si>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</si>
  <si>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</si>
  <si>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</si>
  <si>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</si>
  <si>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</si>
  <si>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</si>
  <si>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</si>
  <si>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</si>
  <si>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</si>
  <si>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</si>
  <si>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</si>
  <si>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</si>
  <si>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</si>
  <si>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</si>
  <si>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</si>
  <si>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</si>
  <si>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</si>
  <si>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</si>
  <si>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</si>
  <si>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</si>
  <si>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</si>
  <si>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</si>
  <si>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</si>
  <si>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</si>
  <si>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</si>
  <si>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</si>
  <si>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</si>
  <si>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</si>
  <si>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</si>
  <si>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</si>
  <si>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</si>
  <si>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</si>
  <si>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</si>
  <si>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</si>
  <si>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</si>
  <si>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</si>
  <si>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</si>
  <si>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</si>
  <si>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</si>
  <si>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</si>
  <si>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</si>
  <si>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</si>
  <si>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</si>
  <si>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</si>
  <si>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</si>
  <si>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</si>
  <si>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</si>
  <si>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</si>
  <si>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</si>
  <si>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</si>
  <si>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</si>
  <si>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</si>
  <si>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</si>
  <si>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</si>
  <si>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</si>
  <si>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</si>
  <si>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</si>
  <si>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</si>
  <si>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</si>
  <si>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</si>
  <si>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</si>
  <si>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</si>
  <si>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</si>
  <si>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</si>
  <si>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</si>
  <si>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</si>
  <si>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</si>
  <si>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</si>
  <si>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</si>
  <si>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</si>
  <si>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</si>
  <si>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</si>
  <si>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</si>
  <si>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</si>
  <si>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</si>
  <si>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</si>
  <si>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</si>
  <si>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</si>
  <si>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</si>
  <si>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</si>
  <si>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</si>
  <si>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</si>
  <si>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</si>
  <si>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</si>
  <si>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</si>
  <si>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</si>
  <si>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</si>
  <si>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</si>
  <si>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</si>
  <si>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</si>
  <si>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</si>
  <si>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</si>
  <si>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</si>
  <si>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</si>
  <si>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</si>
  <si>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</si>
  <si>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</si>
  <si>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</si>
  <si>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</si>
  <si>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</si>
  <si>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</si>
  <si>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</si>
  <si>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</si>
  <si>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</si>
  <si>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</si>
  <si>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</si>
  <si>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</si>
  <si>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</si>
  <si>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</si>
  <si>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</si>
  <si>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</si>
  <si>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</si>
  <si>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</si>
  <si>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</si>
  <si>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</si>
  <si>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</si>
  <si>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</si>
  <si>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</si>
  <si>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</si>
  <si>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</si>
  <si>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</si>
  <si>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</si>
  <si>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</si>
  <si>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</si>
  <si>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</si>
  <si>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</si>
  <si>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</si>
  <si>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</si>
  <si>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</si>
  <si>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</si>
  <si>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</si>
  <si>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</si>
  <si>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</si>
  <si>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</si>
  <si>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</si>
  <si>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</si>
  <si>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</si>
  <si>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</si>
  <si>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</si>
  <si>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</si>
  <si>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</si>
  <si>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</si>
  <si>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</si>
  <si>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</si>
  <si>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</si>
  <si>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</si>
  <si>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</si>
  <si>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</si>
  <si>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</si>
  <si>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</si>
  <si>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</si>
  <si>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</si>
  <si>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</si>
  <si>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</si>
  <si>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</si>
  <si>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</si>
  <si>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</si>
  <si>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</si>
  <si>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</si>
  <si>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</si>
  <si>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</si>
  <si>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</si>
  <si>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</si>
  <si>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</si>
  <si>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</si>
  <si>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</si>
  <si>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</si>
  <si>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</si>
  <si>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</si>
  <si>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</si>
  <si>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</si>
  <si>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</si>
  <si>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</si>
  <si>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</si>
  <si>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</si>
  <si>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</si>
  <si>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</si>
  <si>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</si>
  <si>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</si>
  <si>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</si>
  <si>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</si>
  <si>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</si>
  <si>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</si>
  <si>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</si>
  <si>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</si>
  <si>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</si>
  <si>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</si>
  <si>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</si>
  <si>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</si>
  <si>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</si>
  <si>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</si>
  <si>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</si>
  <si>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</si>
  <si>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</si>
  <si>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</si>
  <si>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</si>
  <si>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</si>
  <si>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</si>
  <si>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</si>
  <si>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</si>
  <si>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</si>
  <si>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</si>
  <si>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</si>
  <si>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</si>
  <si>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</si>
  <si>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</si>
  <si>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</si>
  <si>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</si>
  <si>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</si>
  <si>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</si>
  <si>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</si>
  <si>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</si>
  <si>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</si>
  <si>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</si>
  <si>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</si>
  <si>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</si>
  <si>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</si>
  <si>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</si>
  <si>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</si>
  <si>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</si>
  <si>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</si>
  <si>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</si>
  <si>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</si>
  <si>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</si>
  <si>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</si>
  <si>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</si>
  <si>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</si>
  <si>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</si>
  <si>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</si>
  <si>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</si>
  <si>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</si>
  <si>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</si>
  <si>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</si>
  <si>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</si>
  <si>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</si>
  <si>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</si>
  <si>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</si>
  <si>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</si>
  <si>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</si>
  <si>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</si>
  <si>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</si>
  <si>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</si>
  <si>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</si>
  <si>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</si>
  <si>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</si>
  <si>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</si>
  <si>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</si>
  <si>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</si>
  <si>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</si>
  <si>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</si>
  <si>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</si>
  <si>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</si>
  <si>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</si>
  <si>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</si>
  <si>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</si>
  <si>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</si>
  <si>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</si>
  <si>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</si>
  <si>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</si>
  <si>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</si>
  <si>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</si>
  <si>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</si>
  <si>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</si>
  <si>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</si>
  <si>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</si>
  <si>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</si>
  <si>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</si>
  <si>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</si>
  <si>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</si>
  <si>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</si>
  <si>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</si>
  <si>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</si>
  <si>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</si>
  <si>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</si>
  <si>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</si>
  <si>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</si>
  <si>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</si>
  <si>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</si>
  <si>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</si>
  <si>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</si>
  <si>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</si>
  <si>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</si>
  <si>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</si>
  <si>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</si>
  <si>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</si>
  <si>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</si>
  <si>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</si>
  <si>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</si>
  <si>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</si>
  <si>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</si>
  <si>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</si>
  <si>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</si>
  <si>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</si>
  <si>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</si>
  <si>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</si>
  <si>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</si>
  <si>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</si>
  <si>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</si>
  <si>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</si>
  <si>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</si>
  <si>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</si>
  <si>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</si>
  <si>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</si>
  <si>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</si>
  <si>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</si>
  <si>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</si>
  <si>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</si>
  <si>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</si>
  <si>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</si>
  <si>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</si>
  <si>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</si>
  <si>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</si>
  <si>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</si>
  <si>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</si>
  <si>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</si>
  <si>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</si>
  <si>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</si>
  <si>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</si>
  <si>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</si>
  <si>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</si>
  <si>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</si>
  <si>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</si>
  <si>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</si>
  <si>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</si>
  <si>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</si>
  <si>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</si>
  <si>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</si>
  <si>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</si>
  <si>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</si>
  <si>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</si>
  <si>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</si>
  <si>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</si>
  <si>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</si>
  <si>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</si>
  <si>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</si>
  <si>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</si>
  <si>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</si>
  <si>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</si>
  <si>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</si>
  <si>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</si>
  <si>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</si>
  <si>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</si>
  <si>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</si>
  <si>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</si>
  <si>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</si>
  <si>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</si>
  <si>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</si>
  <si>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</si>
  <si>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</si>
  <si>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</si>
  <si>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</si>
  <si>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</si>
  <si>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</si>
  <si>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</si>
  <si>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</si>
  <si>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</si>
  <si>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</si>
  <si>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</si>
  <si>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</si>
  <si>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</si>
  <si>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</si>
  <si>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</si>
  <si>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</si>
  <si>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</si>
  <si>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</si>
  <si>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</si>
  <si>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</si>
  <si>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</si>
  <si>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</si>
  <si>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</si>
  <si>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</si>
  <si>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</si>
  <si>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</si>
  <si>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</si>
  <si>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</si>
  <si>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</si>
  <si>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</si>
  <si>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</si>
  <si>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</si>
  <si>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</si>
  <si>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</si>
  <si>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</si>
  <si>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</si>
  <si>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</si>
  <si>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</si>
  <si>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</si>
  <si>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</si>
  <si>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</si>
  <si>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</si>
  <si>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</si>
  <si>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</si>
  <si>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</si>
  <si>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</si>
  <si>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</si>
  <si>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</si>
  <si>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</si>
  <si>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</si>
  <si>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</si>
  <si>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</si>
  <si>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</si>
  <si>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</si>
  <si>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</si>
  <si>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</si>
  <si>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</si>
  <si>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</si>
  <si>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</si>
  <si>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</si>
  <si>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</si>
  <si>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</si>
  <si>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</si>
  <si>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</si>
  <si>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</si>
  <si>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</si>
  <si>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</si>
  <si>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</si>
  <si>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</si>
  <si>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</si>
  <si>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</si>
  <si>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</si>
  <si>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</si>
  <si>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</si>
  <si>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</si>
  <si>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</si>
  <si>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</si>
  <si>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</si>
  <si>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</si>
  <si>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</si>
  <si>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</si>
  <si>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</si>
  <si>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</si>
  <si>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</si>
  <si>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</si>
  <si>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</si>
  <si>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</si>
  <si>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</si>
  <si>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</si>
  <si>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</si>
  <si>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</si>
  <si>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</si>
  <si>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</si>
  <si>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</si>
  <si>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</si>
  <si>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</si>
  <si>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</si>
  <si>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</si>
  <si>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</si>
  <si>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</si>
  <si>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</si>
  <si>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</si>
  <si>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</si>
  <si>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</si>
  <si>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</si>
  <si>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</si>
  <si>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</si>
  <si>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</si>
  <si>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</si>
  <si>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</si>
  <si>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</si>
  <si>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</si>
  <si>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</si>
  <si>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</si>
  <si>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</si>
  <si>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</si>
  <si>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</si>
  <si>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</si>
  <si>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</si>
  <si>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</si>
  <si>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</si>
  <si>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</si>
  <si>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</si>
  <si>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</si>
  <si>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</si>
  <si>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</si>
  <si>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</si>
  <si>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</si>
  <si>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</si>
  <si>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</si>
  <si>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</si>
  <si>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</si>
  <si>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</si>
  <si>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</si>
  <si>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</si>
  <si>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</si>
  <si>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</si>
  <si>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</si>
  <si>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</si>
  <si>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</si>
  <si>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</si>
  <si>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</si>
  <si>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</si>
  <si>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</si>
  <si>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</si>
  <si>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</si>
  <si>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</si>
  <si>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</si>
  <si>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</si>
  <si>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</si>
  <si>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</si>
  <si>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</si>
  <si>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</si>
  <si>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</si>
  <si>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</si>
  <si>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</si>
  <si>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</si>
  <si>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</si>
  <si>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</si>
  <si>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</si>
  <si>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</si>
  <si>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</si>
  <si>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</si>
  <si>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</si>
  <si>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</si>
  <si>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</si>
  <si>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</si>
  <si>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</si>
  <si>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</si>
  <si>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</si>
  <si>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</si>
  <si>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</si>
  <si>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</si>
  <si>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</si>
  <si>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</si>
  <si>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</si>
  <si>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</si>
  <si>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</si>
  <si>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</si>
  <si>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</si>
  <si>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</si>
  <si>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</si>
  <si>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</si>
  <si>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</si>
  <si>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</si>
  <si>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</si>
  <si>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</si>
  <si>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</si>
  <si>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</si>
  <si>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</si>
  <si>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</si>
  <si>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</si>
  <si>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</si>
  <si>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</si>
  <si>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</si>
  <si>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</si>
  <si>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</si>
  <si>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</si>
  <si>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</si>
  <si>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</si>
  <si>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</si>
  <si>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</si>
  <si>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</si>
  <si>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</si>
  <si>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</si>
  <si>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</si>
  <si>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</si>
  <si>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</si>
  <si>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</si>
  <si>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</si>
  <si>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</si>
  <si>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</si>
  <si>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</si>
  <si>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</si>
  <si>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</si>
  <si>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</si>
  <si>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</si>
  <si>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</si>
  <si>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</si>
  <si>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</si>
  <si>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</si>
  <si>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</si>
  <si>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</si>
  <si>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</si>
  <si>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</si>
  <si>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</si>
  <si>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</si>
  <si>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</si>
  <si>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</si>
  <si>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</si>
  <si>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</si>
  <si>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</si>
  <si>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</si>
  <si>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</si>
  <si>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</si>
  <si>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</si>
  <si>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</si>
  <si>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</si>
  <si>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</si>
  <si>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</si>
  <si>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</si>
  <si>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</si>
  <si>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</si>
  <si>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</si>
  <si>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</si>
  <si>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</si>
  <si>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</si>
  <si>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</si>
  <si>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</si>
  <si>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</si>
  <si>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</si>
  <si>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</si>
  <si>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</si>
  <si>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</si>
  <si>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</si>
  <si>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</si>
  <si>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</si>
  <si>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</si>
  <si>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</si>
  <si>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</si>
  <si>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</si>
  <si>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</si>
  <si>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</si>
  <si>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</si>
  <si>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</si>
  <si>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</si>
  <si>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</si>
  <si>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</si>
  <si>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</si>
  <si>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</si>
  <si>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</si>
  <si>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</si>
  <si>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</si>
  <si>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</si>
  <si>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</si>
  <si>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</si>
  <si>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</si>
  <si>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</si>
  <si>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</si>
  <si>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</si>
  <si>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</si>
  <si>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</si>
  <si>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</si>
  <si>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</si>
  <si>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</si>
  <si>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</si>
  <si>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</si>
  <si>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</si>
  <si>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</si>
  <si>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</si>
  <si>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</si>
  <si>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</si>
  <si>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</si>
  <si>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</si>
  <si>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</si>
  <si>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</si>
  <si>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</si>
  <si>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</si>
  <si>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</si>
  <si>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</si>
  <si>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</si>
  <si>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</si>
  <si>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</si>
  <si>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</si>
  <si>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</si>
  <si>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</si>
  <si>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</si>
  <si>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</si>
  <si>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</si>
  <si>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</si>
  <si>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</si>
  <si>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</si>
  <si>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</si>
  <si>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</si>
  <si>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</si>
  <si>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</si>
  <si>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</si>
  <si>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</si>
  <si>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</si>
  <si>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</si>
  <si>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</si>
  <si>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</si>
  <si>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</si>
  <si>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</si>
  <si>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</si>
  <si>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</si>
  <si>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</si>
  <si>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</si>
  <si>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</si>
  <si>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</si>
  <si>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</si>
  <si>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</si>
  <si>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</si>
  <si>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</si>
  <si>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</si>
  <si>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</si>
  <si>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</si>
  <si>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</si>
  <si>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</si>
  <si>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</si>
  <si>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</si>
  <si>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</si>
  <si>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</si>
  <si>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</si>
  <si>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</si>
  <si>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</si>
  <si>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</si>
  <si>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</si>
  <si>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</si>
  <si>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</si>
  <si>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</si>
  <si>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</si>
  <si>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</si>
  <si>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</si>
  <si>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</si>
  <si>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</si>
  <si>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</si>
  <si>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</si>
  <si>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</si>
  <si>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</si>
  <si>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</si>
  <si>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</si>
  <si>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</si>
  <si>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</si>
  <si>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</si>
  <si>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</si>
  <si>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</si>
  <si>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</si>
  <si>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</si>
  <si>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</si>
  <si>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</si>
  <si>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</si>
  <si>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</si>
  <si>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</si>
  <si>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</si>
  <si>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</si>
  <si>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</si>
  <si>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</si>
  <si>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</si>
  <si>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</si>
  <si>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</si>
  <si>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</si>
  <si>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</si>
  <si>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</si>
  <si>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</si>
  <si>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</si>
  <si>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</si>
  <si>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</si>
  <si>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</si>
  <si>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</si>
  <si>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</si>
  <si>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</si>
  <si>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</si>
  <si>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</si>
  <si>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</si>
  <si>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</si>
  <si>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</si>
  <si>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</si>
  <si>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</si>
  <si>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</si>
  <si>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</si>
  <si>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</si>
  <si>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</si>
  <si>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</si>
  <si>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</si>
  <si>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</si>
  <si>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</si>
  <si>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</si>
  <si>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</si>
  <si>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</si>
  <si>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</si>
  <si>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</si>
  <si>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</si>
  <si>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</si>
  <si>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</si>
  <si>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</si>
  <si>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</si>
  <si>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</si>
  <si>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</si>
  <si>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</si>
  <si>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</si>
  <si>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</si>
  <si>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</si>
  <si>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</si>
  <si>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</si>
  <si>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</si>
  <si>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</si>
  <si>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</si>
  <si>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</si>
  <si>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</si>
  <si>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</si>
  <si>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</si>
  <si>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</si>
  <si>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</si>
  <si>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</si>
  <si>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</si>
  <si>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</si>
  <si>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</si>
  <si>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</si>
  <si>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</si>
  <si>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</si>
  <si>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</si>
  <si>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</si>
  <si>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</si>
  <si>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</si>
  <si>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</si>
  <si>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</si>
  <si>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</si>
  <si>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</si>
  <si>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</si>
  <si>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</si>
  <si>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</si>
  <si>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</si>
  <si>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</si>
  <si>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</si>
  <si>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</si>
  <si>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</si>
  <si>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</si>
  <si>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</si>
  <si>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</si>
  <si>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</si>
  <si>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</si>
  <si>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</si>
  <si>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</si>
  <si>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</si>
  <si>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</si>
  <si>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</si>
  <si>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</si>
  <si>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</si>
  <si>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</si>
  <si>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</si>
  <si>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</si>
  <si>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</si>
  <si>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</si>
  <si>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</si>
  <si>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</si>
  <si>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</si>
  <si>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</si>
  <si>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</si>
  <si>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</si>
  <si>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</si>
  <si>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</si>
  <si>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</si>
  <si>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</si>
  <si>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</si>
  <si>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</si>
  <si>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</si>
  <si>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</si>
  <si>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</si>
  <si>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</si>
  <si>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</si>
  <si>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</si>
  <si>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</si>
  <si>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</si>
  <si>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</si>
  <si>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</si>
  <si>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</si>
  <si>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</si>
  <si>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</si>
  <si>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</si>
  <si>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</si>
  <si>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</si>
  <si>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</si>
  <si>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</si>
  <si>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</si>
  <si>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</si>
  <si>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</si>
  <si>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</si>
  <si>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</si>
  <si>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</si>
  <si>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</si>
  <si>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</si>
  <si>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</si>
  <si>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</si>
  <si>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</si>
  <si>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</si>
  <si>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</si>
  <si>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</si>
  <si>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</si>
  <si>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</si>
  <si>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</si>
  <si>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</si>
  <si>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</si>
  <si>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</si>
  <si>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</si>
  <si>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</si>
  <si>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</si>
  <si>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</si>
  <si>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</si>
  <si>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</si>
  <si>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</si>
  <si>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</si>
  <si>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</si>
  <si>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</si>
  <si>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</si>
  <si>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</si>
  <si>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</si>
  <si>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</si>
  <si>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</si>
  <si>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</si>
  <si>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</si>
  <si>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</si>
  <si>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</si>
  <si>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</si>
  <si>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</si>
  <si>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</si>
  <si>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</si>
  <si>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</si>
  <si>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</si>
  <si>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</si>
  <si>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</si>
  <si>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</si>
  <si>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</si>
  <si>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</si>
  <si>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</si>
  <si>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</si>
  <si>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</si>
  <si>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</si>
  <si>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</si>
  <si>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</si>
  <si>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</si>
  <si>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</si>
  <si>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</si>
  <si>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</si>
  <si>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</si>
  <si>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</si>
  <si>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</si>
  <si>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</si>
  <si>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</si>
  <si>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</si>
  <si>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</si>
  <si>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</si>
  <si>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</si>
  <si>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</si>
  <si>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</si>
  <si>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</si>
  <si>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</si>
  <si>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</si>
  <si>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</si>
  <si>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</si>
  <si>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</si>
  <si>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</si>
  <si>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</si>
  <si>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</si>
  <si>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</si>
  <si>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</si>
  <si>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</si>
  <si>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</si>
  <si>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</si>
  <si>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</si>
  <si>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</si>
  <si>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</si>
  <si>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</si>
  <si>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</si>
  <si>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</si>
  <si>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</si>
  <si>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</si>
  <si>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</si>
  <si>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</si>
  <si>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</si>
  <si>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</si>
  <si>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</si>
  <si>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</si>
  <si>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</si>
  <si>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</si>
  <si>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</si>
  <si>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</si>
  <si>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</si>
  <si>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</si>
  <si>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</si>
  <si>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</si>
  <si>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</si>
  <si>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</si>
  <si>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</si>
  <si>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</si>
  <si>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</si>
  <si>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</si>
  <si>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</si>
  <si>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</si>
  <si>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</si>
  <si>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</si>
  <si>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</si>
  <si>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</si>
  <si>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</si>
  <si>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</si>
  <si>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</si>
  <si>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</si>
  <si>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</si>
  <si>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</si>
  <si>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</si>
  <si>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</si>
  <si>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</si>
  <si>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</si>
  <si>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</si>
  <si>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</si>
  <si>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</si>
  <si>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</si>
  <si>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</si>
  <si>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</si>
  <si>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</si>
  <si>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</si>
  <si>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</si>
  <si>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</si>
  <si>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</si>
  <si>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</si>
  <si>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</si>
  <si>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</si>
  <si>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</si>
  <si>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</si>
  <si>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</si>
  <si>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</si>
  <si>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</si>
  <si>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</si>
  <si>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</si>
  <si>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</si>
  <si>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</si>
  <si>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</si>
  <si>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</si>
  <si>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</si>
  <si>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</si>
  <si>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</si>
  <si>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</si>
  <si>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</si>
  <si>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</si>
  <si>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</si>
  <si>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</si>
  <si>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</si>
  <si>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</si>
  <si>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</si>
  <si>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</si>
  <si>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</si>
  <si>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</si>
  <si>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</si>
  <si>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</si>
  <si>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</si>
  <si>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</si>
  <si>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</si>
  <si>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</si>
  <si>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</si>
  <si>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</si>
  <si>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</si>
  <si>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</si>
  <si>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</si>
  <si>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</si>
  <si>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</si>
  <si>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</si>
  <si>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</si>
  <si>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</si>
  <si>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</si>
  <si>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</si>
  <si>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</si>
  <si>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</si>
  <si>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</si>
  <si>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</si>
  <si>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</si>
  <si>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</si>
  <si>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</si>
  <si>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</si>
  <si>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</si>
  <si>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</si>
  <si>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</si>
  <si>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</si>
  <si>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</si>
  <si>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</si>
  <si>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</si>
  <si>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</si>
  <si>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</si>
  <si>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</si>
  <si>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</si>
  <si>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</si>
  <si>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</si>
  <si>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</si>
  <si>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</si>
  <si>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</si>
  <si>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</si>
  <si>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</si>
  <si>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</si>
  <si>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</si>
  <si>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</si>
  <si>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</si>
  <si>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</si>
  <si>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</si>
  <si>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</si>
  <si>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</si>
  <si>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</si>
  <si>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</si>
  <si>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</si>
  <si>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</si>
  <si>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</si>
  <si>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</si>
  <si>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</si>
  <si>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</si>
  <si>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</si>
  <si>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</si>
  <si>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</si>
  <si>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</si>
  <si>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</si>
  <si>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</si>
  <si>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</si>
  <si>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</si>
  <si>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</si>
  <si>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</si>
  <si>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</si>
  <si>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</si>
  <si>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</si>
  <si>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</si>
  <si>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</si>
  <si>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</si>
  <si>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</si>
  <si>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</si>
  <si>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</si>
  <si>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</si>
  <si>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</si>
  <si>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</si>
  <si>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</si>
  <si>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</si>
  <si>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</si>
  <si>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</si>
  <si>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</si>
  <si>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</si>
  <si>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</si>
  <si>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</si>
  <si>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</si>
  <si>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</si>
  <si>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</si>
  <si>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</si>
  <si>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</si>
  <si>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</si>
  <si>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</si>
  <si>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</si>
  <si>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</si>
  <si>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</si>
  <si>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</si>
  <si>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</si>
  <si>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</si>
  <si>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</si>
  <si>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</si>
  <si>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</si>
  <si>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</si>
  <si>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</si>
  <si>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</si>
  <si>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</si>
  <si>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</si>
  <si>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</si>
  <si>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</si>
  <si>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</si>
  <si>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</si>
  <si>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</si>
  <si>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</si>
  <si>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</si>
  <si>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</si>
  <si>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</si>
  <si>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</si>
  <si>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</si>
  <si>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</si>
  <si>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</si>
  <si>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</si>
  <si>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</si>
  <si>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</si>
  <si>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</si>
  <si>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</si>
  <si>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</si>
  <si>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</si>
  <si>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</si>
  <si>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</si>
  <si>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</si>
  <si>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</si>
  <si>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</si>
  <si>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</si>
  <si>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</si>
  <si>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</si>
  <si>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</si>
  <si>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</si>
  <si>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</si>
  <si>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</si>
  <si>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</si>
  <si>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</si>
  <si>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</si>
  <si>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</si>
  <si>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</si>
  <si>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</si>
  <si>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</si>
  <si>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</si>
  <si>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</si>
  <si>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</si>
  <si>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</si>
  <si>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</si>
  <si>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</si>
  <si>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</si>
  <si>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</si>
  <si>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</si>
  <si>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</si>
  <si>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</si>
  <si>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</si>
  <si>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</si>
  <si>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</si>
  <si>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</si>
  <si>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</si>
  <si>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</si>
  <si>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</si>
  <si>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</si>
  <si>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</si>
  <si>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</si>
  <si>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</si>
  <si>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</si>
  <si>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</si>
  <si>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</si>
  <si>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</si>
  <si>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</si>
  <si>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</si>
  <si>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</si>
  <si>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</si>
  <si>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</si>
  <si>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</si>
  <si>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</si>
  <si>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</si>
  <si>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</si>
  <si>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</si>
  <si>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</si>
  <si>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</si>
  <si>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</si>
  <si>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</si>
  <si>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</si>
  <si>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</si>
  <si>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</si>
  <si>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</si>
  <si>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</si>
  <si>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</si>
  <si>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</si>
  <si>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</si>
  <si>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</si>
  <si>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</si>
  <si>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</si>
  <si>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</si>
  <si>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</si>
  <si>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</si>
  <si>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</si>
  <si>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</si>
  <si>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</si>
  <si>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</si>
  <si>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</si>
  <si>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</si>
  <si>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</si>
  <si>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</si>
  <si>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</si>
  <si>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</si>
  <si>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</si>
  <si>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</si>
  <si>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</si>
  <si>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</si>
  <si>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</si>
  <si>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</si>
  <si>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</si>
  <si>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</si>
  <si>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</si>
  <si>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</si>
  <si>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</si>
  <si>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</si>
  <si>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</si>
  <si>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</si>
  <si>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</si>
  <si>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</si>
  <si>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</si>
  <si>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</si>
  <si>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</si>
  <si>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</si>
  <si>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</si>
  <si>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</si>
  <si>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</si>
  <si>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</si>
  <si>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</si>
  <si>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</si>
  <si>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</si>
  <si>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</si>
  <si>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</si>
  <si>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</si>
  <si>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</si>
  <si>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</si>
  <si>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</si>
  <si>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</si>
  <si>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</si>
  <si>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</si>
  <si>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</si>
  <si>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</si>
  <si>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</si>
  <si>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</si>
  <si>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</si>
  <si>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</si>
  <si>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</si>
  <si>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</si>
  <si>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</si>
  <si>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</si>
  <si>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</si>
  <si>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</si>
  <si>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</si>
  <si>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</si>
  <si>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</si>
  <si>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</si>
  <si>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</si>
  <si>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</si>
  <si>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</si>
  <si>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</si>
  <si>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</si>
  <si>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</si>
  <si>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</si>
  <si>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</si>
  <si>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</si>
  <si>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</si>
  <si>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</si>
  <si>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</si>
  <si>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</si>
  <si>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</si>
  <si>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</si>
  <si>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</si>
  <si>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</si>
  <si>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</si>
  <si>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</si>
  <si>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</si>
  <si>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</si>
  <si>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</si>
  <si>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</si>
  <si>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</si>
  <si>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</si>
  <si>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</si>
  <si>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</si>
  <si>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</si>
  <si>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</si>
  <si>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</si>
  <si>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</si>
  <si>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</si>
  <si>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</si>
  <si>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</si>
  <si>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</si>
  <si>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</si>
  <si>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</si>
  <si>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</si>
  <si>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</si>
  <si>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</si>
  <si>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</si>
  <si>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</si>
  <si>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</si>
  <si>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</si>
  <si>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</si>
  <si>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</si>
  <si>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</si>
  <si>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</si>
  <si>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</si>
  <si>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</si>
  <si>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</si>
  <si>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</si>
  <si>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</si>
  <si>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</si>
  <si>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</si>
  <si>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</si>
  <si>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</si>
  <si>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</si>
  <si>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</si>
  <si>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</si>
  <si>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</si>
  <si>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</si>
  <si>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</si>
  <si>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</si>
  <si>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</si>
  <si>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</si>
  <si>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</si>
  <si>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</si>
  <si>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</si>
  <si>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</si>
  <si>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</si>
  <si>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</si>
  <si>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</si>
  <si>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</si>
  <si>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</si>
  <si>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</si>
  <si>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</si>
  <si>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</si>
  <si>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</si>
  <si>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</si>
  <si>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</si>
  <si>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</si>
  <si>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</si>
  <si>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</si>
  <si>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</si>
  <si>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</si>
  <si>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</si>
  <si>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</si>
  <si>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</si>
  <si>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</si>
  <si>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</si>
  <si>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</si>
  <si>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</si>
  <si>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</si>
  <si>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</si>
  <si>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</si>
  <si>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</si>
  <si>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</si>
  <si>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</si>
  <si>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</si>
  <si>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</si>
  <si>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</si>
  <si>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</si>
  <si>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</si>
  <si>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</si>
  <si>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</si>
  <si>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</si>
  <si>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</si>
  <si>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</si>
  <si>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</si>
  <si>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</si>
  <si>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</si>
  <si>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</si>
  <si>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</si>
  <si>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</si>
  <si>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</si>
  <si>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</si>
  <si>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</si>
  <si>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</si>
  <si>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</si>
  <si>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</si>
  <si>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</si>
  <si>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</si>
  <si>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</si>
  <si>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</si>
  <si>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</si>
  <si>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</si>
  <si>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</si>
  <si>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</si>
  <si>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</si>
  <si>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</si>
  <si>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</si>
  <si>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</si>
  <si>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</si>
  <si>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</si>
  <si>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</si>
  <si>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</si>
  <si>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</si>
  <si>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</si>
  <si>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</si>
  <si>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</si>
  <si>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</si>
  <si>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</si>
  <si>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</si>
  <si>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</si>
  <si>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</si>
  <si>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</si>
  <si>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</si>
  <si>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</si>
  <si>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</si>
  <si>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</si>
  <si>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</si>
  <si>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</si>
  <si>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</si>
  <si>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</si>
  <si>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</si>
  <si>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</si>
  <si>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</si>
  <si>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</si>
  <si>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</si>
  <si>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</si>
  <si>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</si>
  <si>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</si>
  <si>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</si>
  <si>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</si>
  <si>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</si>
  <si>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</si>
  <si>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</si>
  <si>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</si>
  <si>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</si>
  <si>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</si>
  <si>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</si>
  <si>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</si>
  <si>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</si>
  <si>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</si>
  <si>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</si>
  <si>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</si>
  <si>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</si>
  <si>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</si>
  <si>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</si>
  <si>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</si>
  <si>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</si>
  <si>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</si>
  <si>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</si>
  <si>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</si>
  <si>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</si>
  <si>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</si>
  <si>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</si>
  <si>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</si>
  <si>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</si>
  <si>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</si>
  <si>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</si>
  <si>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</si>
  <si>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</si>
  <si>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</si>
  <si>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</si>
  <si>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</si>
  <si>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</si>
  <si>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</si>
  <si>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</si>
  <si>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</si>
  <si>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</si>
  <si>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</si>
  <si>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</si>
  <si>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</si>
  <si>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</si>
  <si>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</si>
  <si>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</si>
  <si>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</si>
  <si>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</si>
  <si>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</si>
  <si>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</si>
  <si>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</si>
  <si>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</si>
  <si>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</si>
  <si>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</si>
  <si>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</si>
  <si>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</si>
  <si>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</si>
  <si>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</si>
  <si>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</si>
  <si>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</si>
  <si>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</si>
  <si>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</si>
  <si>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</si>
  <si>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</si>
  <si>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</si>
  <si>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</si>
  <si>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</si>
  <si>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</si>
  <si>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</si>
  <si>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</si>
  <si>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</si>
  <si>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</si>
  <si>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</si>
  <si>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</si>
  <si>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</si>
  <si>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</si>
  <si>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</si>
  <si>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</si>
  <si>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</si>
  <si>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</si>
  <si>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</si>
  <si>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</si>
  <si>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</si>
  <si>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</si>
  <si>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</si>
  <si>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</si>
  <si>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</si>
  <si>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</si>
  <si>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</si>
  <si>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</si>
  <si>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</si>
  <si>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</si>
  <si>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</si>
  <si>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</si>
  <si>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</si>
  <si>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</si>
  <si>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</si>
  <si>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</si>
  <si>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</si>
  <si>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</si>
  <si>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</si>
  <si>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</si>
  <si>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</si>
  <si>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</si>
  <si>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</si>
  <si>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</si>
  <si>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</si>
  <si>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</si>
  <si>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</si>
  <si>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</si>
  <si>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</si>
  <si>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</si>
  <si>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</si>
  <si>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</si>
  <si>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</si>
  <si>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</si>
  <si>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</si>
  <si>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</si>
  <si>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</si>
  <si>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</si>
  <si>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</si>
  <si>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</si>
  <si>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</si>
  <si>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</si>
  <si>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</si>
  <si>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</si>
  <si>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</si>
  <si>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</si>
  <si>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</si>
  <si>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</si>
  <si>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</si>
  <si>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</si>
  <si>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</si>
  <si>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</si>
  <si>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</si>
  <si>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</si>
  <si>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</si>
  <si>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</si>
  <si>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</si>
  <si>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</si>
  <si>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</si>
  <si>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</si>
  <si>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</si>
  <si>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</si>
  <si>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</si>
  <si>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</si>
  <si>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</si>
  <si>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</si>
  <si>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</si>
  <si>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</si>
  <si>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</si>
  <si>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</si>
  <si>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</si>
  <si>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</si>
  <si>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</si>
  <si>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</si>
  <si>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</si>
  <si>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</si>
  <si>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</si>
  <si>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</si>
  <si>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</si>
  <si>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</si>
  <si>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</si>
  <si>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</si>
  <si>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</si>
  <si>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</si>
  <si>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</si>
  <si>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</si>
  <si>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</si>
  <si>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</si>
  <si>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</si>
  <si>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</si>
  <si>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</si>
  <si>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</si>
  <si>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</si>
  <si>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</si>
  <si>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</si>
  <si>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</si>
  <si>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</si>
  <si>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</si>
  <si>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</si>
  <si>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</si>
  <si>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</si>
  <si>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</si>
  <si>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</si>
  <si>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</si>
  <si>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</si>
  <si>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</si>
  <si>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</si>
  <si>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</si>
  <si>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</si>
  <si>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</si>
  <si>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</si>
  <si>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</si>
  <si>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</si>
  <si>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</si>
  <si>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</si>
  <si>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</si>
  <si>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</si>
  <si>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</si>
  <si>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</si>
  <si>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</si>
  <si>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</si>
  <si>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</si>
  <si>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</si>
  <si>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</si>
  <si>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</si>
  <si>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</si>
  <si>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</si>
  <si>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</si>
  <si>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</si>
  <si>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</si>
  <si>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</si>
  <si>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</si>
  <si>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</si>
  <si>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</si>
  <si>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</si>
  <si>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</si>
  <si>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</si>
  <si>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</si>
  <si>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</si>
  <si>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</si>
  <si>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</si>
  <si>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</si>
  <si>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</si>
  <si>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</si>
  <si>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</si>
  <si>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</si>
  <si>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</si>
  <si>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</si>
  <si>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</si>
  <si>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</si>
  <si>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</si>
  <si>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</si>
  <si>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</si>
  <si>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</si>
  <si>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</si>
  <si>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</si>
  <si>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</si>
  <si>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</si>
  <si>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</si>
  <si>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</si>
  <si>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</si>
  <si>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</si>
  <si>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</si>
  <si>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</si>
  <si>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</si>
  <si>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</si>
  <si>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</si>
  <si>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</si>
  <si>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</si>
  <si>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</si>
  <si>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</si>
  <si>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</si>
  <si>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</si>
  <si>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</si>
  <si>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</si>
  <si>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</si>
  <si>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</si>
  <si>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</si>
  <si>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</si>
  <si>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</si>
  <si>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</si>
  <si>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</si>
  <si>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</si>
  <si>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</si>
  <si>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</si>
  <si>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</si>
  <si>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</si>
  <si>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</si>
  <si>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</si>
  <si>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</si>
  <si>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</si>
  <si>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</si>
  <si>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</si>
  <si>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</si>
  <si>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</si>
  <si>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</si>
  <si>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</si>
  <si>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</si>
  <si>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</si>
  <si>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</si>
  <si>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</si>
  <si>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</si>
  <si>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</si>
  <si>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</si>
  <si>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</si>
  <si>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</si>
  <si>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</si>
  <si>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</si>
  <si>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</si>
  <si>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</si>
  <si>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</si>
  <si>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</si>
  <si>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</si>
  <si>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</si>
  <si>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</si>
  <si>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</si>
  <si>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</si>
  <si>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</si>
  <si>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</si>
  <si>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</si>
  <si>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</si>
  <si>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</si>
  <si>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</si>
  <si>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</si>
  <si>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</si>
  <si>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</si>
  <si>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</si>
  <si>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</si>
  <si>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</si>
  <si>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</si>
  <si>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</si>
  <si>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</si>
  <si>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</si>
  <si>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</si>
  <si>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</si>
  <si>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</si>
  <si>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</si>
  <si>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</si>
  <si>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</si>
  <si>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</si>
  <si>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</si>
  <si>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</si>
  <si>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</si>
  <si>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</si>
  <si>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</si>
  <si>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</si>
  <si>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</si>
  <si>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</si>
  <si>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</si>
  <si>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</si>
  <si>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</si>
  <si>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</si>
  <si>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</si>
  <si>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</si>
  <si>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</si>
  <si>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</si>
  <si>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</si>
  <si>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</si>
  <si>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</si>
  <si>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</si>
  <si>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</si>
  <si>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</si>
  <si>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</si>
  <si>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</si>
  <si>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</si>
  <si>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</si>
  <si>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</si>
  <si>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</si>
  <si>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</si>
  <si>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</si>
  <si>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</si>
  <si>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</si>
  <si>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</si>
  <si>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</si>
  <si>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</si>
  <si>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</si>
  <si>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</si>
  <si>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</si>
  <si>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</si>
  <si>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</si>
  <si>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</si>
  <si>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</si>
  <si>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</si>
  <si>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</si>
  <si>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</si>
  <si>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</si>
  <si>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</si>
  <si>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</si>
  <si>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</si>
  <si>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</si>
  <si>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</si>
  <si>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</si>
  <si>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</si>
  <si>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</si>
  <si>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</si>
  <si>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</si>
  <si>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</si>
  <si>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</si>
  <si>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</si>
  <si>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</si>
  <si>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</si>
  <si>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</si>
  <si>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</si>
  <si>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</si>
  <si>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</si>
  <si>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</si>
  <si>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</si>
  <si>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</si>
  <si>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</si>
  <si>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</si>
  <si>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</si>
  <si>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</si>
  <si>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</si>
  <si>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</si>
  <si>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</si>
  <si>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</si>
  <si>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</si>
  <si>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</si>
  <si>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</si>
  <si>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</si>
  <si>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</si>
  <si>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</si>
  <si>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</si>
  <si>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</si>
  <si>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</si>
  <si>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</si>
  <si>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</si>
  <si>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</si>
  <si>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</si>
  <si>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</si>
  <si>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</si>
  <si>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</si>
  <si>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</si>
  <si>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</si>
  <si>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</si>
  <si>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</si>
  <si>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</si>
  <si>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</si>
  <si>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</si>
  <si>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</si>
  <si>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</si>
  <si>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</si>
  <si>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</si>
  <si>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</si>
  <si>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</si>
  <si>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</si>
  <si>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</si>
  <si>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</si>
  <si>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</si>
  <si>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</si>
  <si>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</si>
  <si>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</si>
  <si>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</si>
  <si>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</si>
  <si>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</si>
  <si>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</si>
  <si>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</si>
  <si>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</si>
  <si>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</si>
  <si>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</si>
  <si>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</si>
  <si>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</si>
  <si>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</si>
  <si>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</si>
  <si>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</si>
  <si>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</si>
  <si>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</si>
  <si>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</si>
  <si>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</si>
  <si>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</si>
  <si>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</si>
  <si>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</si>
  <si>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</si>
  <si>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</si>
  <si>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</si>
  <si>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</si>
  <si>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</si>
  <si>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</si>
  <si>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</si>
  <si>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</si>
  <si>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</si>
  <si>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</si>
  <si>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</si>
  <si>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</si>
  <si>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</si>
  <si>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</si>
  <si>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</si>
  <si>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</si>
  <si>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</si>
  <si>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</si>
  <si>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</si>
  <si>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</si>
  <si>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</si>
  <si>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</si>
  <si>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</si>
  <si>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</si>
  <si>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</si>
  <si>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</si>
  <si>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</si>
  <si>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</si>
  <si>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</si>
  <si>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</si>
  <si>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</si>
  <si>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</si>
  <si>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</si>
  <si>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</si>
  <si>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</si>
  <si>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</si>
  <si>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</si>
  <si>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</si>
  <si>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</si>
  <si>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</si>
  <si>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</si>
  <si>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</si>
  <si>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</si>
  <si>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</si>
  <si>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</si>
  <si>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</si>
  <si>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</si>
  <si>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</si>
  <si>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</si>
  <si>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</si>
  <si>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</si>
  <si>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</si>
  <si>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</si>
  <si>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</si>
  <si>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</si>
  <si>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</si>
  <si>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</si>
  <si>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</si>
  <si>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</si>
  <si>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</si>
  <si>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</si>
  <si>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</si>
  <si>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</si>
  <si>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</si>
  <si>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</si>
  <si>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</si>
  <si>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</si>
  <si>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</si>
  <si>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</si>
  <si>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</si>
  <si>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</si>
  <si>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</si>
  <si>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</si>
  <si>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</si>
  <si>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</si>
  <si>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</si>
  <si>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</si>
  <si>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</si>
  <si>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</si>
  <si>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</si>
  <si>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</si>
  <si>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</si>
  <si>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</si>
  <si>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</si>
  <si>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</si>
  <si>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</si>
  <si>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</si>
  <si>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</si>
  <si>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</si>
  <si>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</si>
  <si>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</si>
  <si>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</si>
  <si>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</si>
  <si>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</si>
  <si>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</si>
  <si>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</si>
  <si>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</si>
  <si>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</si>
  <si>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</si>
  <si>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</si>
  <si>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</si>
  <si>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</si>
  <si>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</si>
  <si>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</si>
  <si>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</si>
  <si>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</si>
  <si>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</si>
  <si>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</si>
  <si>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</si>
  <si>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</si>
  <si>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</si>
  <si>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</si>
  <si>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</si>
  <si>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</si>
  <si>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</si>
  <si>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</si>
  <si>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</si>
  <si>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</si>
  <si>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</si>
  <si>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</si>
  <si>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</si>
  <si>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</si>
  <si>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</si>
  <si>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</si>
  <si>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</si>
  <si>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</si>
  <si>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</si>
  <si>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</si>
  <si>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</si>
  <si>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</si>
  <si>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</si>
  <si>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</si>
  <si>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</si>
  <si>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</si>
  <si>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</si>
  <si>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</si>
  <si>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</si>
  <si>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</si>
  <si>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</si>
  <si>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</si>
  <si>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</si>
  <si>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</si>
  <si>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</si>
  <si>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</si>
  <si>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</si>
  <si>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</si>
  <si>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</si>
  <si>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</si>
  <si>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</si>
  <si>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</si>
  <si>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</si>
  <si>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</si>
  <si>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</si>
  <si>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</si>
  <si>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</si>
  <si>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</si>
  <si>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</si>
  <si>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</si>
  <si>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</si>
  <si>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</si>
  <si>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</si>
  <si>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</si>
  <si>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</si>
  <si>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</si>
  <si>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</si>
  <si>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</si>
  <si>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</si>
  <si>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</si>
  <si>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</si>
  <si>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</si>
  <si>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</si>
  <si>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</si>
  <si>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</si>
  <si>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</si>
  <si>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</si>
  <si>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</si>
  <si>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</si>
  <si>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</si>
  <si>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</si>
  <si>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</si>
  <si>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</si>
  <si>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</si>
  <si>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</si>
  <si>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</si>
  <si>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</si>
  <si>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</si>
  <si>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</si>
  <si>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</si>
  <si>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</si>
  <si>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</si>
  <si>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</si>
  <si>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</si>
  <si>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</si>
  <si>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</si>
  <si>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</si>
  <si>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</si>
  <si>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</si>
  <si>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</si>
  <si>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</si>
  <si>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</si>
  <si>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</si>
  <si>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</si>
  <si>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</si>
  <si>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</si>
  <si>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</si>
  <si>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</si>
  <si>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</si>
  <si>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</si>
  <si>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</si>
  <si>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</si>
  <si>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</si>
  <si>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</si>
  <si>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</si>
  <si>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</si>
  <si>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</si>
  <si>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</si>
  <si>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</si>
  <si>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</si>
  <si>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</si>
  <si>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</si>
  <si>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</si>
  <si>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</si>
  <si>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</si>
  <si>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</si>
  <si>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</si>
  <si>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</si>
  <si>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</si>
  <si>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</si>
  <si>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</si>
  <si>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</si>
  <si>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</si>
  <si>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</si>
  <si>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</si>
  <si>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</si>
  <si>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</si>
  <si>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</si>
  <si>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</si>
  <si>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</si>
  <si>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</si>
  <si>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</si>
  <si>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</si>
  <si>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</si>
  <si>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</si>
  <si>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</si>
  <si>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</si>
  <si>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</si>
  <si>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</si>
  <si>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</si>
  <si>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</si>
  <si>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</si>
  <si>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</si>
  <si>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</si>
  <si>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</si>
  <si>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</si>
  <si>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</si>
  <si>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</si>
  <si>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</si>
  <si>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</si>
  <si>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</si>
  <si>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</si>
  <si>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</si>
  <si>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</si>
  <si>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</si>
  <si>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</si>
  <si>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</si>
  <si>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</si>
  <si>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</si>
  <si>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</si>
  <si>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</si>
  <si>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</si>
  <si>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</si>
  <si>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</si>
  <si>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</si>
  <si>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</si>
  <si>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</si>
  <si>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</si>
  <si>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</si>
  <si>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</si>
  <si>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</si>
  <si>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</si>
  <si>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</si>
  <si>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</si>
  <si>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</si>
  <si>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</si>
  <si>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</si>
  <si>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</si>
  <si>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</si>
  <si>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</si>
  <si>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</si>
  <si>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</si>
  <si>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</si>
  <si>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</si>
  <si>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</si>
  <si>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</si>
  <si>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</si>
  <si>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</si>
  <si>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</si>
  <si>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</si>
  <si>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</si>
  <si>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</si>
  <si>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</si>
  <si>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</si>
  <si>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</si>
  <si>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</si>
  <si>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</si>
  <si>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</si>
  <si>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</si>
  <si>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</si>
  <si>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</si>
  <si>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</si>
  <si>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</si>
  <si>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</si>
  <si>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</si>
  <si>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</si>
  <si>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</si>
  <si>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</si>
  <si>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</si>
  <si>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</si>
  <si>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</si>
  <si>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</si>
  <si>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</si>
  <si>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</si>
  <si>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</si>
  <si>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</si>
  <si>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</si>
  <si>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</si>
  <si>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</si>
  <si>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</si>
  <si>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</si>
  <si>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</si>
  <si>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</si>
  <si>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</si>
  <si>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</si>
  <si>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</si>
  <si>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</si>
  <si>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</si>
  <si>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</si>
  <si>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</si>
  <si>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</si>
  <si>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</si>
  <si>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</si>
  <si>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</si>
  <si>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</si>
  <si>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</si>
  <si>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</si>
  <si>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</si>
  <si>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</si>
  <si>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</si>
  <si>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</si>
  <si>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</si>
  <si>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</si>
  <si>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</si>
  <si>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</si>
  <si>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</si>
  <si>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</si>
  <si>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</si>
  <si>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</si>
  <si>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</si>
  <si>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</si>
  <si>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</si>
  <si>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</si>
  <si>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</si>
  <si>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</si>
  <si>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</si>
  <si>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</si>
  <si>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</si>
  <si>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</si>
  <si>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</si>
  <si>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</si>
  <si>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</si>
  <si>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</si>
  <si>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</si>
  <si>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</si>
  <si>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</si>
  <si>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</si>
  <si>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</si>
  <si>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</si>
  <si>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</si>
  <si>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</si>
  <si>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</si>
  <si>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</si>
  <si>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</si>
  <si>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</si>
  <si>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</si>
  <si>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</si>
  <si>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</si>
  <si>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</si>
  <si>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</si>
  <si>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</si>
  <si>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</si>
  <si>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</si>
  <si>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</si>
  <si>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</si>
  <si>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</si>
  <si>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</si>
  <si>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</si>
  <si>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</si>
  <si>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</si>
  <si>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</si>
  <si>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</si>
  <si>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</si>
  <si>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</si>
  <si>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</si>
  <si>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</si>
  <si>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</si>
  <si>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</si>
  <si>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</si>
  <si>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</si>
  <si>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</si>
  <si>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</si>
  <si>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</si>
  <si>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</si>
  <si>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</si>
  <si>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</si>
  <si>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</si>
  <si>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</si>
  <si>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</si>
  <si>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</si>
  <si>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</si>
  <si>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</si>
  <si>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</si>
  <si>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</si>
  <si>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</si>
  <si>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</si>
  <si>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</si>
  <si>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</si>
  <si>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</si>
  <si>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</si>
  <si>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</si>
  <si>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</si>
  <si>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</si>
  <si>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</si>
  <si>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</si>
  <si>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</si>
  <si>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</si>
  <si>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</si>
  <si>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</si>
  <si>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</si>
  <si>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</si>
  <si>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</si>
  <si>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</si>
  <si>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</si>
  <si>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</si>
  <si>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</si>
  <si>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</si>
  <si>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</si>
  <si>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</si>
  <si>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</si>
  <si>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</si>
  <si>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</si>
  <si>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</si>
  <si>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</si>
  <si>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</si>
  <si>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</si>
  <si>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</si>
  <si>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</si>
  <si>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</si>
  <si>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</si>
  <si>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</si>
  <si>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</si>
  <si>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</si>
  <si>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</si>
  <si>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</si>
  <si>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</si>
  <si>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</si>
  <si>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</si>
  <si>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</si>
  <si>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</si>
  <si>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</si>
  <si>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</si>
  <si>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</si>
  <si>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</si>
  <si>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</si>
  <si>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</si>
  <si>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</si>
  <si>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</si>
  <si>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</si>
  <si>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</si>
  <si>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</si>
  <si>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</si>
  <si>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</si>
  <si>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</si>
  <si>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</si>
  <si>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</si>
  <si>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</si>
  <si>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</si>
  <si>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</si>
  <si>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</si>
  <si>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</si>
  <si>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</si>
  <si>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</si>
  <si>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</si>
  <si>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</si>
  <si>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</si>
  <si>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</si>
  <si>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</si>
  <si>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</si>
  <si>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</si>
  <si>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</si>
  <si>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</si>
  <si>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</si>
  <si>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</si>
  <si>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</si>
  <si>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</si>
  <si>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</si>
  <si>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</si>
  <si>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</si>
  <si>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</si>
  <si>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</si>
  <si>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</si>
  <si>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</si>
  <si>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</si>
  <si>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</si>
  <si>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</si>
  <si>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</si>
  <si>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</si>
  <si>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</si>
  <si>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</si>
  <si>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</si>
  <si>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</si>
  <si>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</si>
  <si>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</si>
  <si>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</si>
  <si>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</si>
  <si>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</si>
  <si>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</si>
  <si>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</si>
  <si>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</si>
  <si>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</si>
  <si>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</si>
  <si>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</si>
  <si>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</si>
  <si>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</si>
  <si>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</si>
  <si>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</si>
  <si>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</si>
  <si>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</si>
  <si>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</si>
  <si>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</si>
  <si>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</si>
  <si>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</si>
  <si>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</si>
  <si>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</si>
  <si>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</si>
  <si>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</si>
  <si>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</si>
  <si>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</si>
  <si>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</si>
  <si>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</si>
  <si>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</si>
  <si>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</si>
  <si>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</si>
  <si>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</si>
  <si>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</si>
  <si>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</si>
  <si>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</si>
  <si>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</si>
  <si>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</si>
  <si>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</si>
  <si>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</si>
  <si>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</si>
  <si>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</si>
  <si>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</si>
  <si>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</si>
  <si>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</si>
  <si>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</si>
  <si>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</si>
  <si>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</si>
  <si>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</si>
  <si>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</si>
  <si>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</si>
  <si>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</si>
  <si>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</si>
  <si>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</si>
  <si>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</si>
  <si>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</si>
  <si>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</si>
  <si>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</si>
  <si>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</si>
  <si>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</si>
  <si>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</si>
  <si>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</si>
  <si>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</si>
  <si>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</si>
  <si>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</si>
  <si>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</si>
  <si>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</si>
  <si>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</si>
  <si>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</si>
  <si>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</si>
  <si>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</si>
  <si>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</si>
  <si>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</si>
  <si>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</si>
  <si>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</si>
  <si>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</si>
  <si>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</si>
  <si>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</si>
  <si>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</si>
  <si>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</si>
  <si>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</si>
  <si>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</si>
  <si>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</si>
  <si>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</si>
  <si>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</si>
  <si>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</si>
  <si>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</si>
  <si>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</si>
  <si>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</si>
  <si>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</si>
  <si>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</si>
  <si>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</si>
  <si>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</si>
  <si>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</si>
  <si>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</si>
  <si>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</si>
  <si>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</si>
  <si>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</si>
  <si>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</si>
  <si>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</si>
  <si>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</si>
  <si>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</si>
  <si>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</si>
  <si>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</si>
  <si>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</si>
  <si>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</si>
  <si>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</si>
  <si>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</si>
  <si>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</si>
  <si>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</si>
  <si>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</si>
  <si>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</si>
  <si>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</si>
  <si>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</si>
  <si>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</si>
  <si>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</si>
  <si>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</si>
  <si>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</si>
  <si>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</si>
  <si>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</si>
  <si>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</si>
  <si>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</si>
  <si>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</si>
  <si>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</si>
  <si>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</si>
  <si>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</si>
  <si>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</si>
  <si>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</si>
  <si>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</si>
  <si>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</si>
  <si>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</si>
  <si>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</si>
  <si>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</si>
  <si>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</si>
  <si>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</si>
  <si>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</si>
  <si>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</si>
  <si>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</si>
  <si>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</si>
  <si>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</si>
  <si>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</si>
  <si>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</si>
  <si>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</si>
  <si>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</si>
  <si>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</si>
  <si>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</si>
  <si>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</si>
  <si>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</si>
  <si>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</si>
  <si>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</si>
  <si>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</si>
  <si>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</si>
  <si>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</si>
  <si>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</si>
  <si>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</si>
  <si>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</si>
  <si>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</si>
  <si>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</si>
  <si>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</si>
  <si>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</si>
  <si>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</si>
  <si>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</si>
  <si>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</si>
  <si>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</si>
  <si>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</si>
  <si>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</si>
  <si>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</si>
  <si>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</si>
  <si>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</si>
  <si>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</si>
  <si>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</si>
  <si>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</si>
  <si>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</si>
  <si>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</si>
  <si>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</si>
  <si>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</si>
  <si>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</si>
  <si>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</si>
  <si>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</si>
  <si>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</si>
  <si>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</si>
  <si>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</si>
  <si>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</si>
  <si>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</si>
  <si>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</si>
  <si>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</si>
  <si>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</si>
  <si>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</si>
  <si>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</si>
  <si>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</si>
  <si>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</si>
  <si>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</si>
  <si>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</si>
  <si>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</si>
  <si>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</si>
  <si>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</si>
  <si>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</si>
  <si>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</si>
  <si>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</si>
  <si>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</si>
  <si>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</si>
  <si>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</si>
  <si>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</si>
  <si>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</si>
  <si>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</si>
  <si>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</si>
  <si>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</si>
  <si>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</si>
  <si>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</si>
  <si>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</si>
  <si>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</si>
  <si>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</si>
  <si>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</si>
  <si>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</si>
  <si>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</si>
  <si>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</si>
  <si>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</si>
  <si>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</si>
  <si>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</si>
  <si>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</si>
  <si>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</si>
  <si>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</si>
  <si>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</si>
  <si>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</si>
  <si>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</si>
  <si>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</si>
  <si>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</si>
  <si>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</si>
  <si>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</si>
  <si>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</si>
  <si>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</si>
  <si>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</si>
  <si>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</si>
  <si>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</si>
  <si>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</si>
  <si>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</si>
  <si>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</si>
  <si>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</si>
  <si>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</si>
  <si>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</si>
  <si>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</si>
  <si>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</si>
  <si>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</si>
  <si>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</si>
  <si>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</si>
  <si>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</si>
  <si>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</si>
  <si>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</si>
  <si>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</si>
  <si>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</si>
  <si>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</si>
  <si>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</si>
  <si>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</si>
  <si>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</si>
  <si>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</si>
  <si>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</si>
  <si>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</si>
  <si>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</si>
  <si>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</si>
  <si>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</si>
  <si>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</si>
  <si>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</si>
  <si>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</si>
  <si>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</si>
  <si>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</si>
  <si>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</si>
  <si>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</si>
  <si>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</si>
  <si>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</si>
  <si>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</si>
  <si>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</si>
  <si>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</si>
  <si>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</si>
  <si>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</si>
  <si>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</si>
  <si>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</si>
  <si>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</si>
  <si>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</si>
  <si>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</si>
  <si>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</si>
  <si>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</si>
  <si>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</si>
  <si>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</si>
  <si>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</si>
  <si>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</si>
  <si>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</si>
  <si>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</si>
  <si>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</si>
  <si>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</si>
  <si>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</si>
  <si>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</si>
  <si>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</si>
  <si>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</si>
  <si>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</si>
  <si>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</si>
  <si>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</si>
  <si>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</si>
  <si>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</si>
  <si>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</si>
  <si>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</si>
  <si>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</si>
  <si>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</si>
  <si>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</si>
  <si>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</si>
  <si>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</si>
  <si>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</si>
  <si>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</si>
  <si>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</si>
  <si>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</si>
  <si>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</si>
  <si>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</si>
  <si>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</si>
  <si>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</si>
  <si>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</si>
  <si>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</si>
  <si>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</si>
  <si>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</si>
  <si>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</si>
  <si>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</si>
  <si>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</si>
  <si>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</si>
  <si>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</si>
  <si>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</si>
  <si>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</si>
  <si>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</si>
  <si>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</si>
  <si>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</si>
  <si>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</si>
  <si>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</si>
  <si>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</si>
  <si>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</si>
  <si>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</si>
  <si>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</si>
  <si>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</si>
  <si>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</si>
  <si>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</si>
  <si>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</si>
  <si>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</si>
  <si>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</si>
  <si>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</si>
  <si>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</si>
  <si>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</si>
  <si>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</si>
  <si>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</si>
  <si>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</si>
  <si>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</si>
  <si>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</si>
  <si>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</si>
  <si>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</si>
  <si>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</si>
  <si>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</si>
  <si>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</si>
  <si>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</si>
  <si>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</si>
  <si>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</si>
  <si>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</si>
  <si>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</si>
  <si>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</si>
  <si>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</si>
  <si>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</si>
  <si>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</si>
  <si>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</si>
  <si>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</si>
  <si>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</si>
  <si>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</si>
  <si>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</si>
  <si>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</si>
  <si>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</si>
  <si>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</si>
  <si>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</si>
  <si>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</si>
  <si>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</si>
  <si>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</si>
  <si>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</si>
  <si>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</si>
  <si>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</si>
  <si>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</si>
  <si>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</si>
  <si>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</si>
  <si>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</si>
  <si>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</si>
  <si>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</si>
  <si>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</si>
  <si>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</si>
  <si>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</si>
  <si>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</si>
  <si>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</si>
  <si>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</si>
  <si>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</si>
  <si>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</si>
  <si>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</si>
  <si>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</si>
  <si>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</si>
  <si>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</si>
  <si>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</si>
  <si>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</si>
  <si>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</si>
  <si>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</si>
  <si>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</si>
  <si>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</si>
  <si>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</si>
  <si>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</si>
  <si>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</si>
  <si>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</si>
  <si>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</si>
  <si>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</si>
  <si>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</si>
  <si>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</si>
  <si>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</si>
  <si>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</si>
  <si>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</si>
  <si>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</si>
  <si>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</si>
  <si>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</si>
  <si>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</si>
  <si>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</si>
  <si>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</si>
  <si>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</si>
  <si>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</si>
  <si>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</si>
  <si>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</si>
  <si>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</si>
  <si>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</si>
  <si>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</si>
  <si>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</si>
  <si>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</si>
  <si>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</si>
  <si>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</si>
  <si>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</si>
  <si>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</si>
  <si>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</si>
  <si>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</si>
  <si>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</si>
  <si>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</si>
  <si>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</si>
  <si>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</si>
  <si>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</si>
  <si>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</si>
  <si>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</si>
  <si>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</si>
  <si>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</si>
  <si>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</si>
  <si>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</si>
  <si>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</si>
  <si>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</si>
  <si>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</si>
  <si>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</si>
  <si>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</si>
  <si>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</si>
  <si>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</si>
  <si>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</si>
  <si>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</si>
  <si>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</si>
  <si>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</si>
  <si>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</si>
  <si>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</si>
  <si>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</si>
  <si>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</si>
  <si>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</si>
  <si>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</si>
  <si>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</si>
  <si>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</si>
  <si>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</si>
  <si>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</si>
  <si>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</si>
  <si>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</si>
  <si>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</si>
  <si>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</si>
  <si>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</si>
  <si>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</si>
  <si>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</si>
  <si>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</si>
  <si>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</si>
  <si>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</si>
  <si>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</si>
  <si>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</si>
  <si>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</si>
  <si>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</si>
  <si>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</si>
  <si>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</si>
  <si>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</si>
  <si>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</si>
  <si>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</si>
  <si>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</si>
  <si>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</si>
  <si>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</si>
  <si>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</si>
  <si>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</si>
  <si>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</si>
  <si>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</si>
  <si>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</si>
  <si>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</si>
  <si>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</si>
  <si>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</si>
  <si>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</si>
  <si>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</si>
  <si>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</si>
  <si>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</si>
  <si>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</si>
  <si>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</si>
  <si>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</si>
  <si>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</si>
  <si>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</si>
  <si>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</si>
  <si>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</si>
  <si>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</si>
  <si>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</si>
  <si>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</si>
  <si>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</si>
  <si>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</si>
  <si>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</si>
  <si>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</si>
  <si>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</si>
  <si>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</si>
  <si>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</si>
  <si>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</si>
  <si>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</si>
  <si>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</si>
  <si>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</si>
  <si>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</si>
  <si>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</si>
  <si>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</si>
  <si>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</si>
  <si>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</si>
  <si>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</si>
  <si>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</si>
  <si>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</si>
  <si>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</si>
  <si>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</si>
  <si>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</si>
  <si>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</si>
  <si>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</si>
  <si>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</si>
  <si>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</si>
  <si>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</si>
  <si>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</si>
  <si>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</si>
  <si>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</si>
  <si>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</si>
  <si>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</si>
  <si>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</si>
  <si>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</si>
  <si>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</si>
  <si>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</si>
  <si>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</si>
  <si>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</si>
  <si>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</si>
  <si>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</si>
  <si>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</si>
  <si>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</si>
  <si>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</si>
  <si>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</si>
  <si>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</si>
  <si>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</si>
  <si>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</si>
  <si>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</si>
  <si>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</si>
  <si>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</si>
  <si>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</si>
  <si>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</si>
  <si>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</si>
  <si>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</si>
  <si>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</si>
  <si>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</si>
  <si>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</si>
  <si>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</si>
  <si>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</si>
  <si>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</si>
  <si>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</si>
  <si>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</si>
  <si>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</si>
  <si>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</si>
  <si>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</si>
  <si>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</si>
  <si>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</si>
  <si>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</si>
  <si>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</si>
  <si>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</si>
  <si>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</si>
  <si>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</si>
  <si>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</si>
  <si>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</si>
  <si>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</si>
  <si>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</si>
  <si>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</si>
  <si>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</si>
  <si>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</si>
  <si>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</si>
  <si>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</si>
  <si>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</si>
  <si>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</si>
  <si>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</si>
  <si>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</si>
  <si>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</si>
  <si>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</si>
  <si>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</si>
  <si>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</si>
  <si>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</si>
  <si>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</si>
  <si>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</si>
  <si>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</si>
  <si>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</si>
  <si>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</si>
  <si>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</si>
  <si>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</si>
  <si>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</si>
  <si>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</si>
  <si>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</si>
  <si>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</si>
  <si>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</si>
  <si>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</si>
  <si>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</si>
  <si>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</si>
  <si>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</si>
  <si>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</si>
  <si>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</si>
  <si>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</si>
  <si>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</si>
  <si>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</si>
  <si>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</si>
  <si>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</si>
  <si>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</si>
  <si>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</si>
  <si>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</si>
  <si>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</si>
  <si>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</si>
  <si>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</si>
  <si>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</si>
  <si>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</si>
  <si>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</si>
  <si>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</si>
  <si>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</si>
  <si>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</si>
  <si>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</si>
  <si>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</si>
  <si>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</si>
  <si>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</si>
  <si>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</si>
  <si>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</si>
  <si>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</si>
  <si>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</si>
  <si>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</si>
  <si>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</si>
  <si>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</si>
  <si>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</si>
  <si>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</si>
  <si>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</si>
  <si>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</si>
  <si>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</si>
  <si>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</si>
  <si>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</si>
  <si>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</si>
  <si>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</si>
  <si>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</si>
  <si>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</si>
  <si>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</si>
  <si>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</si>
  <si>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</si>
  <si>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</si>
  <si>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</si>
  <si>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</si>
  <si>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</si>
  <si>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</si>
  <si>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</si>
  <si>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</si>
  <si>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</si>
  <si>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</si>
  <si>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</si>
  <si>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</si>
  <si>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</si>
  <si>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</si>
  <si>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</si>
  <si>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</si>
  <si>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</si>
  <si>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</si>
  <si>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</si>
  <si>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</si>
  <si>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</si>
  <si>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</si>
  <si>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</si>
  <si>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</si>
  <si>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</si>
  <si>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</si>
  <si>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</si>
  <si>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</si>
  <si>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</si>
  <si>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</si>
  <si>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</si>
  <si>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</si>
  <si>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</si>
  <si>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</si>
  <si>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</si>
  <si>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</si>
  <si>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</si>
  <si>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</si>
  <si>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</si>
  <si>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</si>
  <si>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</si>
  <si>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</si>
  <si>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</si>
  <si>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</si>
  <si>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</si>
  <si>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</si>
  <si>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</si>
  <si>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</si>
  <si>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</si>
  <si>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</si>
  <si>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</si>
  <si>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</si>
  <si>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</si>
  <si>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</si>
  <si>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</si>
  <si>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</si>
  <si>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</si>
  <si>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</si>
  <si>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</si>
  <si>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</si>
  <si>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</si>
  <si>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</si>
  <si>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</si>
  <si>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</si>
  <si>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</si>
  <si>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</si>
  <si>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</si>
  <si>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</si>
  <si>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</si>
  <si>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</si>
  <si>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</si>
  <si>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</si>
  <si>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</si>
  <si>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</si>
  <si>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</si>
  <si>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</si>
  <si>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</si>
  <si>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</si>
  <si>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</si>
  <si>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</si>
  <si>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</si>
  <si>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</si>
  <si>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</si>
  <si>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</si>
  <si>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</si>
  <si>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</si>
  <si>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</si>
  <si>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</si>
  <si>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</si>
  <si>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</si>
  <si>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</si>
  <si>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</si>
  <si>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</si>
  <si>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</si>
  <si>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</si>
  <si>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</si>
  <si>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</si>
  <si>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</si>
  <si>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</si>
  <si>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</si>
  <si>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</si>
  <si>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</si>
  <si>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</si>
  <si>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</si>
  <si>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</si>
  <si>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</si>
  <si>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</si>
  <si>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</si>
  <si>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</si>
  <si>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</si>
  <si>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</si>
  <si>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</si>
  <si>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</si>
  <si>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</si>
  <si>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</si>
  <si>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</si>
  <si>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</si>
  <si>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</si>
  <si>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</si>
  <si>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</si>
  <si>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</si>
  <si>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</si>
  <si>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</si>
  <si>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</si>
  <si>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</si>
  <si>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</si>
  <si>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</si>
  <si>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</si>
  <si>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</si>
  <si>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</si>
  <si>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</si>
  <si>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</si>
  <si>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</si>
  <si>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</si>
  <si>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</si>
  <si>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</si>
  <si>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</si>
  <si>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</si>
  <si>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</si>
  <si>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</si>
  <si>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</si>
  <si>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</si>
  <si>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</si>
  <si>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</si>
  <si>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</si>
  <si>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</si>
  <si>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</si>
  <si>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</si>
  <si>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</si>
  <si>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</si>
  <si>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</si>
  <si>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</si>
  <si>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</si>
  <si>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</si>
  <si>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</si>
  <si>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</si>
  <si>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</si>
  <si>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</si>
  <si>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</si>
  <si>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</si>
  <si>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</si>
  <si>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</si>
  <si>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</si>
  <si>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</si>
  <si>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</si>
  <si>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</si>
  <si>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</si>
  <si>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</si>
  <si>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</si>
  <si>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</si>
  <si>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</si>
  <si>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</si>
  <si>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</si>
  <si>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</si>
  <si>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</si>
  <si>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</si>
  <si>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</si>
  <si>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</si>
  <si>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</si>
  <si>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</si>
  <si>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</si>
  <si>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</si>
  <si>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</si>
  <si>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</si>
  <si>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</si>
  <si>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</si>
  <si>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</si>
  <si>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</si>
  <si>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</si>
  <si>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</si>
  <si>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</si>
  <si>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</si>
  <si>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</si>
  <si>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</si>
  <si>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</si>
  <si>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</si>
  <si>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</si>
  <si>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</si>
  <si>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</si>
  <si>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</si>
  <si>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</si>
  <si>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</si>
  <si>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</si>
  <si>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</si>
  <si>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</si>
  <si>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</si>
  <si>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</si>
  <si>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</si>
  <si>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</si>
  <si>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</si>
  <si>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</si>
  <si>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</si>
  <si>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</si>
  <si>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</si>
  <si>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</si>
  <si>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</si>
  <si>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</si>
  <si>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</si>
  <si>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</si>
  <si>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</si>
  <si>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</si>
  <si>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</si>
  <si>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</si>
  <si>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</si>
  <si>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</si>
  <si>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</si>
  <si>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</si>
  <si>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</si>
  <si>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</si>
  <si>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</si>
  <si>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</si>
  <si>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</si>
  <si>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</si>
  <si>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</si>
  <si>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</si>
  <si>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</si>
  <si>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</si>
  <si>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</si>
  <si>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</si>
  <si>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</si>
  <si>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</si>
  <si>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</si>
  <si>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</si>
  <si>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</si>
  <si>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</si>
  <si>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</si>
  <si>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</si>
  <si>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</si>
  <si>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</si>
  <si>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</si>
  <si>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</si>
  <si>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</si>
  <si>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</si>
  <si>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</si>
  <si>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</si>
  <si>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</si>
  <si>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</si>
  <si>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</si>
  <si>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</si>
  <si>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</si>
  <si>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</si>
  <si>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</si>
  <si>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</si>
  <si>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</si>
  <si>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</si>
  <si>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</si>
  <si>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</si>
  <si>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</si>
  <si>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</si>
  <si>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</si>
  <si>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</si>
  <si>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</si>
  <si>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</si>
  <si>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</si>
  <si>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</si>
  <si>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</si>
  <si>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</si>
  <si>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</si>
  <si>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</si>
  <si>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</si>
  <si>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</si>
  <si>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</si>
  <si>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</si>
  <si>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</si>
  <si>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</si>
  <si>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</si>
  <si>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</si>
  <si>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</si>
  <si>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</si>
  <si>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</si>
  <si>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</si>
  <si>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</si>
  <si>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</si>
  <si>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</si>
  <si>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</si>
  <si>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</si>
  <si>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</si>
  <si>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</si>
  <si>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</si>
  <si>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</si>
  <si>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</si>
  <si>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</si>
  <si>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</si>
  <si>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</si>
  <si>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</si>
  <si>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</si>
  <si>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</si>
  <si>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</si>
  <si>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</si>
  <si>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</si>
  <si>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</si>
  <si>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</si>
  <si>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</si>
  <si>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</si>
  <si>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</si>
  <si>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</si>
  <si>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</si>
  <si>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</si>
  <si>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</si>
  <si>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</si>
  <si>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</si>
  <si>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</si>
  <si>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</si>
  <si>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</si>
  <si>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</si>
  <si>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</si>
  <si>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</si>
  <si>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</si>
  <si>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</si>
  <si>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</si>
  <si>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</si>
  <si>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</si>
  <si>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</si>
  <si>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</si>
  <si>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</si>
  <si>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</si>
  <si>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</si>
  <si>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</si>
  <si>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</si>
  <si>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</si>
  <si>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</si>
  <si>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</si>
  <si>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</si>
  <si>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</si>
  <si>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</si>
  <si>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</si>
  <si>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</si>
  <si>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</si>
  <si>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</si>
  <si>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</si>
  <si>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</si>
  <si>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</si>
  <si>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</si>
  <si>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</si>
  <si>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</si>
  <si>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</si>
  <si>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</si>
  <si>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</si>
  <si>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</si>
  <si>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</si>
  <si>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</si>
  <si>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</si>
  <si>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</si>
  <si>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</si>
  <si>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</si>
  <si>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</si>
  <si>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</si>
  <si>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</si>
  <si>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</si>
  <si>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</si>
  <si>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</si>
  <si>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</si>
  <si>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</si>
  <si>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</si>
  <si>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</si>
  <si>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</si>
  <si>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</si>
  <si>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</si>
  <si>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</si>
  <si>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</si>
  <si>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</si>
  <si>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</si>
  <si>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</si>
  <si>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</si>
  <si>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</si>
  <si>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</si>
  <si>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</si>
  <si>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</si>
  <si>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</si>
  <si>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</si>
  <si>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</si>
  <si>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</si>
  <si>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</si>
  <si>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</si>
  <si>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</si>
  <si>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</si>
  <si>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</si>
  <si>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</si>
  <si>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</si>
  <si>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</si>
  <si>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</si>
  <si>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</si>
  <si>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</si>
  <si>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</si>
  <si>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</si>
  <si>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</si>
  <si>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</si>
  <si>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</si>
  <si>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</si>
  <si>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</si>
  <si>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</si>
  <si>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</si>
  <si>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</si>
  <si>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</si>
  <si>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</si>
  <si>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</si>
  <si>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</si>
  <si>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</si>
  <si>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</si>
  <si>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</si>
  <si>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</si>
  <si>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</si>
  <si>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</si>
  <si>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</si>
  <si>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</si>
  <si>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</si>
  <si>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</si>
  <si>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</si>
  <si>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</si>
  <si>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</si>
  <si>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</si>
  <si>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</si>
  <si>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</si>
  <si>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</si>
  <si>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</si>
  <si>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</si>
  <si>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</si>
  <si>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</si>
  <si>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</si>
  <si>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</si>
  <si>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</si>
  <si>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</si>
  <si>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</si>
  <si>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</si>
  <si>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</si>
  <si>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</si>
  <si>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</si>
  <si>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</si>
  <si>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</si>
  <si>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</si>
  <si>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</si>
  <si>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</si>
  <si>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</si>
  <si>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</si>
  <si>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</si>
  <si>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</si>
  <si>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</si>
  <si>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</si>
  <si>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</si>
  <si>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</si>
  <si>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</si>
  <si>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</si>
  <si>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</si>
  <si>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</si>
  <si>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</si>
  <si>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</si>
  <si>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</si>
  <si>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</si>
  <si>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</si>
  <si>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</si>
  <si>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</si>
  <si>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</si>
  <si>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</si>
  <si>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</si>
  <si>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</si>
  <si>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</si>
  <si>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</si>
  <si>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</si>
  <si>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</si>
  <si>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</si>
  <si>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</si>
  <si>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</si>
  <si>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</si>
  <si>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</si>
  <si>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</si>
  <si>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</si>
  <si>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</si>
  <si>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</si>
  <si>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</si>
  <si>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</si>
  <si>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</si>
  <si>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</si>
  <si>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</si>
  <si>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</si>
  <si>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</si>
  <si>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</si>
  <si>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</si>
  <si>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</si>
  <si>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</si>
  <si>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</si>
  <si>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</si>
  <si>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</si>
  <si>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</si>
  <si>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</si>
  <si>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</si>
  <si>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</si>
  <si>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</si>
  <si>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</si>
  <si>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</si>
  <si>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</si>
  <si>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</si>
  <si>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</si>
  <si>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</si>
  <si>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</si>
  <si>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</si>
  <si>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</si>
  <si>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</si>
  <si>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</si>
  <si>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</si>
  <si>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</si>
  <si>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</si>
  <si>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</si>
  <si>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</si>
  <si>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</si>
  <si>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</si>
  <si>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</si>
  <si>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</si>
  <si>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</si>
  <si>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</si>
  <si>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</si>
  <si>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</si>
  <si>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</si>
  <si>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</si>
  <si>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</si>
  <si>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</si>
  <si>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</si>
  <si>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</si>
  <si>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</si>
  <si>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</si>
  <si>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</si>
  <si>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</si>
  <si>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</si>
  <si>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</si>
  <si>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</si>
  <si>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</si>
  <si>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</si>
  <si>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</si>
  <si>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</si>
  <si>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</si>
  <si>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</si>
  <si>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</si>
  <si>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</si>
  <si>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</si>
  <si>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</si>
  <si>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</si>
  <si>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</si>
  <si>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</si>
  <si>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</si>
  <si>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</si>
  <si>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</si>
  <si>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</si>
  <si>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</si>
  <si>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</si>
  <si>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</si>
  <si>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</si>
  <si>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</si>
  <si>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</si>
  <si>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</si>
  <si>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</si>
  <si>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</si>
  <si>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</si>
  <si>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</si>
  <si>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</si>
  <si>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</si>
  <si>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</si>
  <si>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</si>
  <si>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</si>
  <si>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</si>
  <si>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</si>
  <si>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</si>
  <si>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</si>
  <si>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</si>
  <si>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</si>
  <si>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</si>
  <si>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</si>
  <si>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</si>
  <si>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</si>
  <si>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</si>
  <si>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</si>
  <si>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</si>
  <si>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</si>
  <si>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</si>
  <si>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</si>
  <si>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</si>
  <si>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</si>
  <si>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</si>
  <si>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</si>
  <si>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</si>
  <si>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</si>
  <si>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</si>
  <si>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</si>
  <si>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</si>
  <si>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</si>
  <si>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</si>
  <si>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</si>
  <si>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</si>
  <si>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</si>
  <si>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</si>
  <si>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</si>
  <si>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</si>
  <si>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</si>
  <si>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</si>
  <si>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</si>
  <si>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</si>
  <si>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</si>
  <si>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</si>
  <si>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</si>
  <si>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</si>
  <si>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</si>
  <si>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</si>
  <si>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</si>
  <si>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</si>
  <si>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</si>
  <si>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</si>
  <si>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</si>
  <si>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</si>
  <si>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</si>
  <si>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</si>
  <si>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</si>
  <si>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</si>
  <si>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</si>
  <si>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</si>
  <si>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</si>
  <si>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</si>
  <si>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</si>
  <si>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</si>
  <si>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</si>
  <si>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</si>
  <si>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</si>
  <si>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</si>
  <si>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</si>
  <si>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</si>
  <si>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</si>
  <si>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</si>
  <si>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</si>
  <si>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</si>
  <si>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</si>
  <si>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</si>
  <si>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</si>
  <si>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</si>
  <si>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</si>
  <si>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</si>
  <si>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</si>
  <si>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</si>
  <si>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</si>
  <si>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</si>
  <si>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</si>
  <si>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</si>
  <si>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</si>
  <si>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</si>
  <si>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</si>
  <si>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</si>
  <si>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</si>
  <si>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</si>
  <si>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</si>
  <si>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</si>
  <si>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</si>
  <si>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</si>
  <si>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</si>
  <si>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</si>
  <si>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</si>
  <si>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</si>
  <si>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</si>
  <si>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</si>
  <si>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</si>
  <si>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</si>
  <si>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</si>
  <si>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</si>
  <si>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</si>
  <si>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</si>
  <si>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</si>
  <si>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</si>
  <si>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</si>
  <si>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</si>
  <si>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</si>
  <si>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</si>
  <si>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</si>
  <si>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</si>
  <si>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</si>
  <si>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</si>
  <si>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</si>
  <si>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</si>
  <si>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</si>
  <si>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</si>
  <si>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</si>
  <si>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</si>
  <si>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</si>
  <si>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</si>
  <si>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</si>
  <si>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</si>
  <si>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</si>
  <si>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</si>
  <si>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</si>
  <si>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</si>
  <si>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</si>
  <si>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</si>
  <si>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</si>
  <si>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</si>
  <si>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</si>
  <si>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</si>
  <si>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</si>
  <si>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</si>
  <si>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</si>
  <si>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</si>
  <si>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</si>
  <si>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</si>
  <si>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</si>
  <si>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</si>
  <si>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</si>
  <si>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</si>
  <si>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</si>
  <si>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</si>
  <si>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</si>
  <si>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</si>
  <si>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</si>
  <si>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</si>
  <si>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</si>
  <si>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</si>
  <si>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</si>
  <si>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</si>
  <si>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</si>
  <si>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</si>
  <si>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</si>
  <si>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</si>
  <si>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</si>
  <si>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</si>
  <si>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</si>
  <si>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</si>
  <si>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</si>
  <si>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</si>
  <si>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</si>
  <si>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</si>
  <si>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</si>
  <si>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</si>
  <si>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</si>
  <si>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</si>
  <si>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</si>
  <si>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</si>
  <si>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</si>
  <si>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</si>
  <si>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</si>
  <si>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</si>
  <si>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</si>
  <si>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</si>
  <si>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</si>
  <si>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</si>
  <si>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</si>
  <si>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</si>
  <si>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</si>
  <si>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</si>
  <si>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</si>
  <si>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</si>
  <si>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</si>
  <si>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</si>
  <si>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</si>
  <si>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</si>
  <si>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</si>
  <si>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</si>
  <si>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</si>
  <si>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</si>
  <si>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</si>
  <si>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</si>
  <si>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</si>
  <si>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</si>
  <si>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</si>
  <si>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</si>
  <si>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</si>
  <si>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</si>
  <si>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</si>
  <si>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</si>
  <si>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</si>
  <si>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</si>
  <si>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</si>
  <si>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</si>
  <si>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</si>
  <si>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</si>
  <si>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</si>
  <si>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</si>
  <si>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</si>
  <si>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</si>
  <si>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</si>
  <si>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</si>
  <si>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</si>
  <si>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</si>
  <si>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</si>
  <si>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</si>
  <si>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</si>
  <si>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</si>
  <si>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</si>
  <si>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</si>
  <si>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</si>
  <si>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</si>
  <si>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</si>
  <si>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</si>
  <si>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</si>
  <si>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</si>
  <si>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</si>
  <si>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</si>
  <si>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</si>
  <si>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</si>
  <si>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</si>
  <si>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</si>
  <si>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</si>
  <si>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</si>
  <si>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</si>
  <si>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</si>
  <si>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</si>
  <si>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</si>
  <si>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</si>
  <si>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</si>
  <si>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</si>
  <si>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</si>
  <si>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</si>
  <si>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</si>
  <si>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</si>
  <si>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</si>
  <si>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</si>
  <si>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</si>
  <si>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</si>
  <si>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</si>
  <si>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</si>
  <si>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</si>
  <si>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</si>
  <si>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</si>
  <si>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</si>
  <si>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</si>
  <si>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</si>
  <si>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</si>
  <si>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</si>
  <si>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</si>
  <si>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</si>
  <si>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</si>
  <si>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</si>
  <si>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</si>
  <si>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</si>
  <si>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</si>
  <si>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</si>
  <si>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</si>
  <si>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</si>
  <si>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</si>
  <si>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</si>
  <si>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</si>
  <si>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</si>
  <si>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</si>
  <si>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</si>
  <si>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</si>
  <si>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</si>
  <si>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</si>
  <si>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</si>
  <si>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</si>
  <si>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</si>
  <si>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</si>
  <si>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</si>
  <si>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</si>
  <si>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</si>
  <si>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</si>
  <si>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</si>
  <si>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</si>
  <si>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</si>
  <si>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</si>
  <si>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</si>
  <si>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</si>
  <si>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</si>
  <si>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</si>
  <si>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</si>
  <si>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</si>
  <si>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</si>
  <si>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</si>
  <si>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</si>
  <si>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</si>
  <si>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</si>
  <si>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</si>
  <si>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</si>
  <si>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</si>
  <si>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</si>
  <si>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</si>
  <si>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</si>
  <si>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</si>
  <si>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</si>
  <si>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</si>
  <si>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</si>
  <si>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</si>
  <si>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</si>
  <si>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</si>
  <si>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</si>
  <si>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</si>
  <si>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</si>
  <si>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</si>
  <si>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</si>
  <si>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</si>
  <si>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</si>
  <si>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</si>
  <si>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</si>
  <si>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</si>
  <si>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</si>
  <si>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</si>
  <si>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</si>
  <si>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</si>
  <si>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</si>
  <si>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</si>
  <si>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</si>
  <si>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</si>
  <si>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</si>
  <si>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</si>
  <si>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</si>
  <si>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</si>
  <si>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</si>
  <si>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</si>
  <si>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</si>
  <si>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</si>
  <si>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</si>
  <si>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</si>
  <si>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</si>
  <si>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</si>
  <si>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</si>
  <si>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</si>
  <si>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</si>
  <si>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</si>
  <si>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</si>
  <si>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</si>
  <si>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</si>
  <si>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</si>
  <si>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</si>
  <si>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</si>
  <si>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</si>
  <si>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</si>
  <si>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</si>
  <si>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</si>
  <si>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</si>
  <si>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</si>
  <si>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</si>
  <si>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</si>
  <si>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</si>
  <si>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</si>
  <si>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</si>
  <si>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</si>
  <si>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</si>
  <si>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</si>
  <si>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</si>
  <si>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</si>
  <si>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</si>
  <si>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</si>
  <si>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</si>
  <si>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</si>
  <si>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</si>
  <si>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</si>
  <si>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</si>
  <si>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</si>
  <si>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</si>
  <si>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</si>
  <si>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</si>
  <si>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</si>
  <si>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</si>
  <si>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</si>
  <si>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</si>
  <si>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</si>
  <si>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</si>
  <si>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</si>
  <si>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</si>
  <si>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</si>
  <si>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</si>
  <si>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</si>
  <si>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</si>
  <si>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</si>
  <si>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</si>
  <si>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</si>
  <si>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</si>
  <si>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</si>
  <si>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</si>
  <si>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</si>
  <si>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</si>
  <si>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</si>
  <si>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</si>
  <si>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</si>
  <si>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</si>
  <si>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</si>
  <si>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</si>
  <si>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</si>
  <si>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</si>
  <si>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</si>
  <si>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</si>
  <si>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</si>
  <si>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</si>
  <si>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</si>
  <si>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</si>
  <si>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</si>
  <si>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</si>
  <si>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</si>
  <si>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</si>
  <si>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</si>
  <si>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</si>
  <si>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</si>
  <si>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</si>
  <si>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</si>
  <si>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</si>
  <si>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</si>
  <si>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</si>
  <si>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</si>
  <si>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</si>
  <si>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</si>
  <si>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</si>
  <si>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</si>
  <si>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</si>
  <si>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</si>
  <si>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</si>
  <si>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</si>
  <si>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</si>
  <si>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</si>
  <si>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</si>
  <si>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</si>
  <si>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</si>
  <si>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</si>
  <si>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</si>
  <si>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</si>
  <si>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</si>
  <si>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</si>
  <si>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</si>
  <si>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</si>
  <si>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</si>
  <si>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</si>
  <si>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</si>
  <si>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</si>
  <si>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</si>
  <si>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</si>
  <si>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</si>
  <si>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</si>
  <si>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</si>
  <si>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</si>
  <si>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</si>
  <si>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</si>
  <si>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</si>
  <si>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</si>
  <si>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</si>
  <si>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</si>
  <si>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</si>
  <si>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</si>
  <si>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</si>
  <si>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</si>
  <si>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</si>
  <si>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</si>
  <si>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</si>
  <si>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</si>
  <si>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</si>
  <si>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</si>
  <si>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</si>
  <si>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</si>
  <si>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</si>
  <si>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</si>
  <si>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</si>
  <si>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</si>
  <si>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</si>
  <si>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</si>
  <si>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</si>
  <si>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</si>
  <si>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</si>
  <si>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</si>
  <si>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</si>
  <si>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</si>
  <si>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</si>
  <si>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</si>
  <si>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</si>
  <si>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</si>
  <si>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</si>
  <si>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</si>
  <si>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</si>
  <si>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</si>
  <si>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</si>
  <si>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</si>
  <si>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</si>
  <si>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</si>
  <si>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</si>
  <si>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</si>
  <si>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</si>
  <si>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</si>
  <si>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</si>
  <si>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</si>
  <si>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</si>
  <si>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</si>
  <si>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</si>
  <si>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</si>
  <si>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</si>
  <si>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</si>
  <si>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</si>
  <si>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</si>
  <si>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</si>
  <si>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</si>
  <si>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</si>
  <si>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</si>
  <si>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</si>
  <si>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</si>
  <si>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</si>
  <si>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</si>
  <si>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</si>
  <si>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</si>
  <si>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</si>
  <si>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</si>
  <si>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</si>
  <si>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</si>
  <si>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</si>
  <si>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</si>
  <si>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</si>
  <si>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</si>
  <si>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</si>
  <si>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</si>
  <si>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</si>
  <si>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</si>
  <si>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</si>
  <si>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</si>
  <si>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</si>
  <si>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</si>
  <si>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</si>
  <si>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</si>
  <si>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</si>
  <si>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</si>
  <si>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</si>
  <si>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</si>
  <si>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</si>
  <si>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</si>
  <si>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</si>
  <si>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</si>
  <si>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</si>
  <si>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</si>
  <si>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</si>
  <si>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</si>
  <si>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</si>
  <si>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</si>
  <si>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</si>
  <si>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</si>
  <si>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</si>
  <si>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</si>
  <si>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</si>
  <si>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</si>
  <si>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</si>
  <si>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</si>
  <si>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</si>
  <si>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</si>
  <si>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</si>
  <si>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</si>
  <si>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</si>
  <si>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</si>
  <si>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</si>
  <si>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</si>
  <si>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</si>
  <si>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</si>
  <si>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</si>
  <si>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</si>
  <si>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</si>
  <si>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</si>
  <si>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</si>
  <si>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</si>
  <si>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</si>
  <si>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</si>
  <si>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</si>
  <si>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</si>
  <si>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</si>
  <si>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</si>
  <si>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</si>
  <si>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</si>
  <si>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</si>
  <si>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</si>
  <si>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</si>
  <si>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</si>
  <si>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</si>
  <si>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</si>
  <si>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</si>
  <si>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</si>
  <si>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</si>
  <si>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</si>
  <si>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</si>
  <si>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</si>
  <si>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</si>
  <si>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</si>
  <si>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</si>
  <si>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</si>
  <si>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</si>
  <si>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</si>
  <si>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</si>
  <si>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</si>
  <si>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</si>
  <si>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</si>
  <si>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</si>
  <si>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</si>
  <si>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</si>
  <si>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</si>
  <si>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</si>
  <si>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</si>
  <si>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</si>
  <si>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</si>
  <si>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</si>
  <si>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</si>
  <si>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</si>
  <si>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</si>
  <si>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</si>
  <si>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</si>
  <si>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</si>
  <si>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</si>
  <si>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</si>
  <si>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</si>
  <si>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</si>
  <si>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</si>
  <si>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</si>
  <si>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</si>
  <si>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</si>
  <si>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</si>
  <si>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</si>
  <si>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</si>
  <si>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</si>
  <si>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</si>
  <si>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</si>
  <si>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</si>
  <si>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</si>
  <si>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</si>
  <si>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</si>
  <si>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</si>
  <si>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</si>
  <si>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</si>
  <si>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</si>
  <si>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</si>
  <si>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</si>
  <si>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</si>
  <si>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</si>
  <si>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</si>
  <si>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</si>
  <si>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</si>
  <si>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</si>
  <si>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</si>
  <si>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</si>
  <si>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</si>
  <si>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</si>
  <si>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</si>
  <si>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</si>
  <si>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</si>
  <si>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</si>
  <si>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</si>
  <si>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</si>
  <si>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</si>
  <si>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</si>
  <si>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</si>
  <si>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</si>
  <si>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</si>
  <si>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</si>
  <si>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</si>
  <si>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</si>
  <si>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</si>
  <si>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</si>
  <si>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</si>
  <si>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</si>
  <si>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</si>
  <si>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</si>
  <si>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</si>
  <si>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</si>
  <si>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</si>
  <si>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</si>
  <si>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</si>
  <si>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</si>
  <si>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</si>
  <si>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</si>
  <si>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</si>
  <si>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</si>
  <si>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</si>
  <si>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</si>
  <si>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</si>
  <si>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</si>
  <si>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</si>
  <si>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</si>
  <si>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</si>
  <si>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</si>
  <si>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</si>
  <si>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</si>
  <si>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</si>
  <si>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</si>
  <si>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</si>
  <si>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</si>
  <si>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</si>
  <si>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</si>
  <si>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</si>
  <si>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</si>
  <si>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</si>
  <si>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</si>
  <si>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</si>
  <si>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</si>
  <si>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</si>
  <si>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</si>
  <si>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</si>
  <si>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</si>
  <si>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</si>
  <si>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</si>
  <si>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</si>
  <si>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</si>
  <si>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</si>
  <si>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</si>
  <si>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</si>
  <si>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</si>
  <si>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</si>
  <si>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</si>
  <si>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</si>
  <si>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</si>
  <si>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</si>
  <si>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</si>
  <si>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</si>
  <si>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</si>
  <si>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</si>
  <si>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</si>
  <si>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</si>
  <si>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</si>
  <si>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</si>
  <si>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</si>
  <si>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</si>
  <si>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</si>
  <si>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</si>
  <si>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</si>
  <si>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</si>
  <si>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</si>
  <si>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</si>
  <si>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</si>
  <si>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</si>
  <si>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</si>
  <si>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</si>
  <si>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</si>
  <si>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</si>
  <si>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</si>
  <si>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</si>
  <si>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</si>
  <si>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</si>
  <si>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</si>
  <si>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</si>
  <si>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</si>
  <si>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</si>
  <si>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</si>
  <si>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</si>
  <si>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</si>
  <si>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</si>
  <si>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</si>
  <si>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</si>
  <si>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</si>
  <si>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</si>
  <si>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</si>
  <si>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</si>
  <si>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</si>
  <si>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</si>
  <si>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</si>
  <si>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</si>
  <si>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</si>
  <si>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</si>
  <si>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</si>
  <si>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</si>
  <si>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</si>
  <si>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</si>
  <si>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</si>
  <si>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</si>
  <si>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</si>
  <si>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</si>
  <si>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</si>
  <si>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</si>
  <si>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</si>
  <si>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</si>
  <si>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</si>
  <si>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</si>
  <si>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</si>
  <si>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</si>
  <si>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</si>
  <si>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</si>
  <si>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</si>
  <si>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</si>
  <si>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</si>
  <si>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</si>
  <si>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</si>
  <si>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</si>
  <si>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</si>
  <si>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</si>
  <si>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</si>
  <si>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</si>
  <si>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</si>
  <si>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</si>
  <si>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</si>
  <si>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</si>
  <si>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</si>
  <si>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</si>
  <si>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</si>
  <si>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</si>
  <si>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</si>
  <si>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</si>
  <si>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</si>
  <si>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</si>
  <si>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</si>
  <si>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</si>
  <si>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</si>
  <si>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</si>
  <si>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</si>
  <si>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</si>
  <si>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</si>
  <si>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</si>
  <si>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</si>
  <si>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</si>
  <si>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</si>
  <si>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</si>
  <si>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</si>
  <si>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</si>
  <si>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</si>
  <si>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</si>
  <si>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</si>
  <si>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</si>
  <si>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</si>
  <si>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</si>
  <si>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</si>
  <si>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</si>
  <si>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</si>
  <si>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</si>
  <si>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</si>
  <si>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</si>
  <si>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</si>
  <si>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</si>
  <si>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</si>
  <si>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</si>
  <si>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</si>
  <si>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</si>
  <si>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</si>
  <si>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</si>
  <si>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</si>
  <si>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</si>
  <si>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</si>
  <si>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</si>
  <si>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</si>
  <si>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</si>
  <si>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</si>
  <si>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</si>
  <si>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</si>
  <si>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</si>
  <si>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</si>
  <si>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</si>
  <si>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</si>
  <si>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</si>
  <si>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</si>
  <si>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</si>
  <si>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</si>
  <si>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</si>
  <si>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</si>
  <si>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</si>
  <si>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</si>
  <si>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</si>
  <si>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</si>
  <si>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</si>
  <si>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</si>
  <si>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</si>
  <si>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</si>
  <si>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</si>
  <si>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</si>
  <si>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</si>
  <si>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</si>
  <si>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</si>
  <si>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</si>
  <si>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</si>
  <si>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</si>
  <si>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</si>
  <si>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</si>
  <si>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</si>
  <si>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</si>
  <si>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</si>
  <si>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</si>
  <si>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</si>
  <si>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</si>
  <si>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</si>
  <si>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</si>
  <si>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</si>
  <si>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</si>
  <si>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</si>
  <si>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</si>
  <si>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</si>
  <si>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</si>
  <si>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</si>
  <si>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</si>
  <si>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</si>
  <si>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</si>
  <si>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</si>
  <si>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</si>
  <si>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</si>
  <si>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</si>
  <si>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</si>
  <si>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</si>
  <si>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</si>
  <si>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</si>
  <si>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</si>
  <si>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</si>
  <si>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</si>
  <si>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</si>
  <si>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</si>
  <si>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</si>
  <si>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</si>
  <si>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</si>
  <si>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</si>
  <si>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</si>
  <si>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</si>
  <si>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</si>
  <si>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</si>
  <si>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</si>
  <si>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</si>
  <si>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</si>
  <si>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</si>
  <si>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</si>
  <si>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</si>
  <si>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</si>
  <si>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</si>
  <si>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</si>
  <si>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</si>
  <si>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</si>
  <si>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</si>
  <si>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</si>
  <si>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</si>
  <si>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</si>
  <si>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</si>
  <si>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</si>
  <si>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</si>
  <si>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</si>
  <si>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</si>
  <si>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</si>
  <si>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</si>
  <si>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</si>
  <si>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</si>
  <si>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</si>
  <si>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</si>
  <si>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</si>
  <si>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</si>
  <si>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</si>
  <si>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</si>
  <si>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</si>
  <si>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</si>
  <si>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</si>
  <si>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</si>
  <si>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</si>
  <si>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</si>
  <si>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</si>
  <si>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</si>
  <si>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</si>
  <si>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</si>
  <si>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</si>
  <si>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</si>
  <si>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</si>
  <si>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</si>
  <si>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</si>
  <si>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</si>
  <si>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</si>
  <si>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</si>
  <si>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</si>
  <si>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</si>
  <si>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</si>
  <si>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</si>
  <si>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</si>
  <si>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</si>
  <si>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</si>
  <si>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</si>
  <si>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</si>
  <si>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</si>
  <si>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</si>
  <si>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</si>
  <si>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</si>
  <si>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</si>
  <si>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</si>
  <si>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</si>
  <si>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</si>
  <si>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</si>
  <si>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</si>
  <si>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</si>
  <si>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</si>
  <si>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</si>
  <si>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</si>
  <si>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</si>
  <si>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</si>
  <si>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</si>
  <si>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</si>
  <si>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</si>
  <si>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</si>
  <si>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</si>
  <si>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</si>
  <si>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</si>
  <si>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</si>
  <si>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</si>
  <si>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</si>
  <si>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</si>
  <si>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</si>
  <si>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</si>
  <si>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</si>
  <si>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</si>
  <si>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</si>
  <si>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</si>
  <si>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</si>
  <si>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</si>
  <si>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</si>
  <si>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</si>
  <si>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</si>
  <si>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</si>
  <si>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</si>
  <si>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</si>
  <si>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</si>
  <si>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</si>
  <si>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</si>
  <si>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</si>
  <si>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</si>
  <si>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</si>
  <si>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</si>
  <si>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</si>
  <si>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</si>
  <si>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</si>
  <si>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</si>
  <si>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</si>
  <si>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</si>
  <si>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</si>
  <si>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</si>
  <si>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</si>
  <si>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</si>
  <si>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</si>
  <si>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</si>
  <si>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</si>
  <si>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</si>
  <si>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</si>
  <si>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</si>
  <si>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</si>
  <si>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</si>
  <si>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</si>
  <si>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</si>
  <si>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</si>
  <si>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</si>
  <si>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</si>
  <si>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</si>
  <si>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</si>
  <si>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</si>
  <si>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</si>
  <si>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</si>
  <si>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</si>
  <si>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</si>
  <si>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</si>
  <si>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</si>
  <si>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</si>
  <si>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</si>
  <si>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</si>
  <si>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</si>
  <si>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</si>
  <si>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</si>
  <si>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</si>
  <si>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</si>
  <si>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</si>
  <si>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</si>
  <si>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</si>
  <si>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</si>
  <si>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</si>
  <si>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</si>
  <si>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</si>
  <si>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</si>
  <si>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</si>
  <si>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</si>
  <si>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</si>
  <si>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</si>
  <si>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</si>
  <si>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</si>
  <si>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</si>
  <si>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</si>
  <si>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</si>
  <si>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</si>
  <si>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</si>
  <si>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</si>
  <si>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</si>
  <si>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</si>
  <si>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</si>
  <si>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</si>
  <si>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</si>
  <si>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</si>
  <si>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</si>
  <si>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</si>
  <si>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</si>
  <si>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</si>
  <si>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</si>
  <si>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</si>
  <si>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</si>
  <si>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</si>
  <si>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</si>
  <si>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</si>
  <si>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</si>
  <si>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</si>
  <si>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</si>
  <si>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</si>
  <si>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</si>
  <si>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</si>
  <si>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</si>
  <si>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</si>
  <si>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</si>
  <si>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</si>
  <si>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</si>
  <si>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</si>
  <si>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</si>
  <si>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</si>
  <si>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</si>
  <si>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</si>
  <si>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</si>
  <si>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</si>
  <si>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</si>
  <si>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</si>
  <si>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</si>
  <si>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</si>
  <si>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</si>
  <si>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</si>
  <si>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</si>
  <si>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</si>
  <si>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</si>
  <si>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</si>
  <si>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</si>
  <si>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</si>
  <si>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</si>
  <si>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</si>
  <si>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</si>
  <si>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</si>
  <si>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</si>
  <si>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</si>
  <si>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</si>
  <si>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</si>
  <si>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</si>
  <si>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</si>
  <si>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</si>
  <si>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</si>
  <si>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</si>
  <si>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</si>
  <si>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</si>
  <si>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</si>
  <si>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</si>
  <si>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</si>
  <si>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</si>
  <si>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</si>
  <si>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</si>
  <si>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</si>
  <si>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</si>
  <si>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</si>
  <si>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</si>
  <si>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</si>
  <si>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</si>
  <si>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</si>
  <si>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</si>
  <si>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</si>
  <si>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</si>
  <si>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</si>
  <si>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</si>
  <si>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</si>
  <si>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</si>
  <si>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</si>
  <si>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</si>
  <si>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</si>
  <si>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</si>
  <si>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</si>
  <si>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</si>
  <si>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</si>
  <si>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</si>
  <si>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</si>
  <si>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</si>
  <si>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</si>
  <si>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</si>
  <si>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</si>
  <si>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</si>
  <si>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</si>
  <si>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</si>
  <si>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</si>
  <si>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</si>
  <si>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</si>
  <si>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</si>
  <si>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</si>
  <si>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</si>
  <si>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</si>
  <si>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</si>
  <si>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</si>
  <si>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</si>
  <si>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</si>
  <si>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</si>
  <si>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</si>
  <si>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</si>
  <si>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</si>
  <si>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</si>
  <si>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</si>
  <si>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</si>
  <si>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</si>
  <si>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</si>
  <si>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</si>
  <si>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</si>
  <si>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</si>
  <si>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</si>
  <si>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</si>
  <si>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</si>
  <si>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</si>
  <si>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</si>
  <si>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</si>
  <si>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</si>
  <si>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</si>
  <si>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</si>
  <si>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</si>
  <si>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</si>
  <si>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</si>
  <si>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</si>
  <si>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</si>
  <si>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</si>
  <si>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</si>
  <si>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</si>
  <si>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</si>
  <si>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</si>
  <si>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</si>
  <si>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</si>
  <si>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</si>
  <si>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</si>
  <si>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</si>
  <si>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</si>
  <si>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</si>
  <si>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</si>
  <si>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</si>
  <si>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</si>
  <si>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</si>
  <si>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</si>
  <si>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</si>
  <si>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</si>
  <si>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</si>
  <si>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</si>
  <si>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</si>
  <si>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</si>
  <si>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</si>
  <si>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</si>
  <si>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</si>
  <si>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</si>
  <si>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</si>
  <si>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</si>
  <si>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</si>
  <si>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</si>
  <si>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</si>
  <si>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</si>
  <si>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</si>
  <si>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</si>
  <si>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</si>
  <si>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</si>
  <si>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</si>
  <si>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</si>
  <si>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</si>
  <si>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</si>
  <si>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</si>
  <si>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</si>
  <si>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</si>
  <si>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</si>
  <si>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</si>
  <si>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</si>
  <si>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</si>
  <si>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</si>
  <si>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</si>
  <si>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</si>
  <si>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</si>
  <si>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</si>
  <si>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</si>
  <si>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</si>
  <si>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</si>
  <si>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</si>
  <si>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</si>
  <si>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</si>
  <si>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</si>
  <si>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</si>
  <si>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</si>
  <si>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</si>
  <si>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</si>
  <si>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</si>
  <si>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</si>
  <si>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</si>
  <si>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</si>
  <si>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</si>
  <si>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</si>
  <si>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</si>
  <si>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</si>
  <si>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</si>
  <si>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</si>
  <si>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</si>
  <si>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</si>
  <si>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</si>
  <si>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</si>
  <si>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</si>
  <si>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</si>
  <si>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</si>
  <si>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</si>
  <si>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</si>
  <si>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</si>
  <si>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</si>
  <si>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</si>
  <si>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</si>
  <si>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</si>
  <si>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</si>
  <si>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</si>
  <si>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</si>
  <si>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</si>
  <si>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</si>
  <si>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</si>
  <si>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</si>
  <si>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</si>
  <si>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</si>
  <si>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</si>
  <si>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</si>
  <si>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</si>
  <si>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</si>
  <si>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</si>
  <si>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</si>
  <si>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</si>
  <si>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</si>
  <si>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</si>
  <si>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</si>
  <si>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</si>
  <si>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</si>
  <si>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</si>
  <si>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</si>
  <si>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</si>
  <si>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</si>
  <si>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</si>
  <si>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</si>
  <si>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</si>
  <si>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</si>
  <si>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</si>
  <si>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</si>
  <si>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</si>
  <si>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</si>
  <si>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</si>
  <si>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</si>
  <si>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</si>
  <si>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</si>
  <si>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</si>
  <si>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</si>
  <si>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</si>
  <si>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</si>
  <si>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</si>
  <si>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</si>
  <si>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</si>
  <si>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</si>
  <si>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</si>
  <si>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</si>
  <si>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</si>
  <si>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</si>
  <si>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</si>
  <si>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</si>
  <si>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</si>
  <si>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</si>
  <si>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</si>
  <si>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</si>
  <si>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</si>
  <si>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</si>
  <si>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</si>
  <si>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</si>
  <si>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</si>
  <si>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</si>
  <si>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</si>
  <si>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</si>
  <si>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</si>
  <si>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</si>
  <si>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</si>
  <si>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</si>
  <si>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</si>
  <si>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</si>
  <si>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</si>
  <si>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</si>
  <si>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</si>
  <si>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</si>
  <si>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</si>
  <si>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</si>
  <si>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</si>
  <si>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</si>
  <si>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</si>
  <si>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</si>
  <si>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</si>
  <si>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</si>
  <si>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</si>
  <si>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</si>
  <si>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</si>
  <si>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</si>
  <si>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</si>
  <si>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</si>
  <si>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</si>
  <si>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</si>
  <si>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</si>
  <si>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</si>
  <si>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</si>
  <si>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</si>
  <si>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</si>
  <si>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</si>
  <si>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</si>
  <si>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</si>
  <si>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</si>
  <si>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</si>
  <si>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</si>
  <si>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</si>
  <si>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</si>
  <si>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</si>
  <si>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</si>
  <si>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</si>
  <si>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</si>
  <si>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</si>
  <si>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</si>
  <si>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</si>
  <si>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</si>
  <si>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</si>
  <si>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</si>
  <si>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</si>
  <si>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</si>
  <si>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</si>
  <si>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</si>
  <si>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</si>
  <si>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</si>
  <si>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</si>
  <si>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</si>
  <si>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</si>
  <si>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</si>
  <si>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</si>
  <si>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</si>
  <si>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</si>
  <si>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</si>
  <si>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</si>
  <si>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</si>
  <si>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</si>
  <si>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</si>
  <si>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</si>
  <si>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</si>
  <si>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</si>
  <si>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</si>
  <si>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</si>
  <si>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</si>
  <si>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</si>
  <si>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</si>
  <si>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</si>
  <si>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</si>
  <si>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</si>
  <si>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</si>
  <si>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</si>
  <si>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</si>
  <si>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</si>
  <si>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</si>
  <si>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</si>
  <si>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</si>
  <si>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</si>
  <si>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</si>
  <si>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</si>
  <si>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</si>
  <si>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</si>
  <si>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</si>
  <si>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</si>
  <si>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</si>
  <si>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</si>
  <si>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</si>
  <si>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</si>
  <si>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</si>
  <si>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</si>
  <si>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</si>
  <si>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</si>
  <si>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</si>
  <si>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</si>
  <si>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</si>
  <si>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</si>
  <si>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</si>
  <si>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</si>
  <si>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</si>
  <si>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</si>
  <si>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</si>
  <si>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</si>
  <si>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</si>
  <si>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</si>
  <si>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</si>
  <si>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</si>
  <si>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</si>
  <si>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</si>
  <si>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</si>
  <si>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</si>
  <si>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</si>
  <si>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</si>
  <si>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</si>
  <si>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</si>
  <si>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</si>
  <si>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</si>
  <si>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</si>
  <si>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</si>
  <si>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</si>
  <si>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</si>
  <si>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</si>
  <si>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</si>
  <si>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</si>
  <si>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</si>
  <si>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</si>
  <si>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</si>
  <si>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</si>
  <si>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</si>
  <si>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</si>
  <si>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</si>
  <si>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</si>
  <si>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</si>
  <si>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</si>
  <si>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</si>
  <si>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</si>
  <si>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</si>
  <si>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</si>
  <si>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</si>
  <si>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</si>
  <si>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</si>
  <si>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</si>
  <si>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</si>
  <si>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</si>
  <si>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</si>
  <si>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</si>
  <si>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</si>
  <si>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</si>
  <si>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</si>
  <si>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</si>
  <si>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</si>
  <si>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</si>
  <si>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</si>
  <si>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</si>
  <si>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</si>
  <si>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</si>
  <si>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</si>
  <si>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</si>
  <si>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</si>
  <si>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</si>
  <si>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</si>
  <si>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</si>
  <si>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</si>
  <si>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</si>
  <si>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</si>
  <si>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</si>
  <si>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</si>
  <si>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</si>
  <si>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</si>
  <si>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</si>
  <si>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</si>
  <si>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</si>
  <si>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</si>
  <si>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</si>
  <si>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</si>
  <si>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</si>
  <si>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</si>
  <si>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</si>
  <si>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</si>
  <si>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</si>
  <si>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</si>
  <si>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</si>
  <si>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</si>
  <si>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</si>
  <si>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</si>
  <si>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</si>
  <si>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</si>
  <si>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</si>
  <si>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</si>
  <si>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</si>
  <si>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</si>
  <si>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</si>
  <si>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</si>
  <si>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</si>
  <si>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</si>
  <si>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</si>
  <si>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</si>
  <si>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</si>
  <si>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</si>
  <si>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</si>
  <si>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</si>
  <si>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</si>
  <si>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</si>
  <si>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</si>
  <si>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</si>
  <si>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</si>
  <si>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</si>
  <si>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</si>
  <si>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</si>
  <si>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</si>
  <si>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</si>
  <si>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</si>
  <si>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</si>
  <si>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</si>
  <si>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</si>
  <si>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</si>
  <si>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</si>
  <si>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</si>
  <si>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</si>
  <si>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</si>
  <si>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</si>
  <si>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</si>
  <si>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</si>
  <si>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</si>
  <si>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</si>
  <si>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</si>
  <si>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</si>
  <si>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</si>
  <si>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</si>
  <si>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</si>
  <si>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</si>
  <si>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</si>
  <si>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</si>
  <si>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</si>
  <si>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</si>
  <si>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</si>
  <si>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</si>
  <si>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</si>
  <si>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</si>
  <si>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</si>
  <si>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</si>
  <si>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</si>
  <si>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</si>
  <si>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</si>
  <si>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</si>
  <si>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</si>
  <si>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</si>
  <si>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</si>
  <si>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</si>
  <si>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</si>
  <si>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</si>
  <si>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</si>
  <si>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</si>
  <si>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</si>
  <si>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</si>
  <si>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</si>
  <si>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</si>
  <si>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</si>
  <si>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</si>
  <si>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</si>
  <si>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</si>
  <si>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</si>
  <si>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</si>
  <si>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</si>
  <si>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</si>
  <si>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</si>
  <si>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</si>
  <si>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</si>
  <si>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</si>
  <si>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</si>
  <si>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</si>
  <si>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</si>
  <si>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</si>
  <si>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</si>
  <si>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</si>
  <si>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</si>
  <si>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</si>
  <si>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</si>
  <si>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</si>
  <si>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</si>
  <si>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</si>
  <si>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</si>
  <si>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</si>
  <si>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</si>
  <si>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</si>
  <si>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</si>
  <si>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</si>
  <si>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</si>
  <si>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</si>
  <si>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</si>
  <si>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</si>
  <si>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</si>
  <si>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</si>
  <si>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</si>
  <si>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</si>
  <si>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</si>
  <si>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</si>
  <si>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</si>
  <si>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</si>
  <si>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</si>
  <si>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</si>
  <si>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</si>
  <si>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</si>
  <si>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</si>
  <si>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</si>
  <si>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</si>
  <si>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</si>
  <si>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</si>
  <si>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</si>
  <si>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</si>
  <si>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</si>
  <si>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</si>
  <si>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</si>
  <si>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</si>
  <si>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</si>
  <si>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</si>
  <si>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</si>
  <si>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</si>
  <si>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</si>
  <si>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</si>
  <si>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</si>
  <si>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</si>
  <si>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</si>
  <si>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</si>
  <si>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</si>
  <si>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</si>
  <si>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</si>
  <si>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</si>
  <si>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</si>
  <si>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</si>
  <si>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</si>
  <si>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</si>
  <si>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</si>
  <si>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</si>
  <si>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</si>
  <si>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</si>
  <si>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</si>
  <si>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</si>
  <si>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</si>
  <si>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</si>
  <si>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</si>
  <si>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</si>
  <si>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</si>
  <si>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</si>
  <si>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</si>
  <si>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</si>
  <si>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</si>
  <si>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</si>
  <si>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</si>
  <si>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</si>
  <si>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</si>
  <si>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</si>
  <si>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</si>
  <si>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</si>
  <si>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</si>
  <si>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</si>
  <si>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</si>
  <si>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</si>
  <si>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</si>
  <si>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</si>
  <si>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</si>
  <si>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</si>
  <si>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</si>
  <si>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</si>
  <si>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</si>
  <si>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</si>
  <si>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</si>
  <si>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</si>
  <si>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</si>
  <si>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</si>
  <si>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</si>
  <si>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</si>
  <si>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</si>
  <si>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</si>
  <si>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</si>
  <si>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</si>
  <si>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</si>
  <si>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</si>
  <si>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</si>
  <si>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</si>
  <si>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</si>
  <si>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</si>
  <si>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</si>
  <si>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</si>
  <si>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</si>
  <si>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</si>
  <si>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</si>
  <si>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</si>
  <si>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</si>
  <si>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</si>
  <si>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</si>
  <si>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</si>
  <si>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</si>
  <si>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</si>
  <si>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</si>
  <si>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</si>
  <si>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</si>
  <si>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</si>
  <si>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</si>
  <si>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</si>
  <si>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</si>
  <si>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</si>
  <si>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</si>
  <si>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</si>
  <si>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</si>
  <si>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</si>
  <si>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</si>
  <si>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</si>
  <si>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</si>
  <si>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</si>
  <si>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</si>
  <si>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</si>
  <si>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</si>
  <si>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</si>
  <si>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</si>
  <si>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</si>
  <si>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</si>
  <si>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</si>
  <si>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</si>
  <si>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</si>
  <si>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</si>
  <si>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</si>
  <si>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</si>
  <si>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</si>
  <si>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</si>
  <si>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</si>
  <si>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</si>
  <si>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</si>
  <si>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</si>
  <si>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</si>
  <si>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</si>
  <si>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</si>
  <si>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</si>
  <si>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</si>
  <si>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</si>
  <si>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</si>
  <si>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</si>
  <si>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</si>
  <si>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</si>
  <si>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</si>
  <si>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</si>
  <si>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</si>
  <si>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</si>
  <si>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</si>
  <si>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</si>
  <si>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</si>
  <si>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</si>
  <si>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</si>
  <si>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</si>
  <si>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</si>
  <si>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</si>
  <si>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</si>
  <si>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</si>
  <si>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</si>
  <si>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</si>
  <si>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</si>
  <si>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</si>
  <si>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</si>
  <si>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</si>
  <si>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</si>
  <si>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</si>
  <si>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</si>
  <si>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</si>
  <si>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</si>
  <si>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</si>
  <si>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</si>
  <si>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</si>
  <si>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</si>
  <si>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</si>
  <si>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</si>
  <si>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</si>
  <si>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</si>
  <si>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</si>
  <si>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</si>
  <si>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</si>
  <si>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</si>
  <si>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</si>
  <si>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</si>
  <si>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</si>
  <si>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</si>
  <si>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</si>
  <si>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</si>
  <si>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</si>
  <si>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</si>
  <si>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</si>
  <si>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</si>
  <si>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</si>
  <si>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</si>
  <si>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</si>
  <si>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</si>
  <si>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</si>
  <si>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</si>
  <si>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</si>
  <si>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</si>
  <si>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</si>
  <si>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</si>
  <si>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</si>
  <si>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</si>
  <si>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</si>
  <si>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</si>
  <si>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</si>
  <si>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</si>
  <si>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</si>
  <si>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</si>
  <si>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</si>
  <si>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</si>
  <si>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</si>
  <si>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</si>
  <si>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</si>
  <si>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</si>
  <si>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</si>
  <si>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</si>
  <si>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</si>
  <si>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</si>
  <si>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</si>
  <si>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</si>
  <si>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</si>
  <si>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</si>
  <si>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</si>
  <si>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</si>
  <si>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</si>
  <si>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</si>
  <si>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</si>
  <si>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</si>
  <si>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</si>
  <si>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</si>
  <si>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</si>
  <si>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</si>
  <si>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</si>
  <si>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</si>
  <si>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</si>
  <si>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</si>
  <si>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</si>
  <si>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</si>
  <si>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</si>
  <si>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</si>
  <si>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</si>
  <si>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</si>
  <si>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</si>
  <si>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</si>
  <si>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</si>
  <si>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</si>
  <si>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</si>
  <si>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</si>
  <si>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</si>
  <si>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</si>
  <si>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</si>
  <si>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</si>
  <si>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</si>
  <si>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</si>
  <si>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</si>
  <si>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</si>
  <si>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</si>
  <si>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</si>
  <si>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</si>
  <si>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</si>
  <si>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</si>
  <si>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</si>
  <si>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</si>
  <si>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</si>
  <si>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</si>
  <si>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</si>
  <si>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</si>
  <si>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</si>
  <si>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</si>
  <si>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</si>
  <si>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</si>
  <si>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</si>
  <si>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</si>
  <si>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</si>
  <si>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</si>
  <si>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</si>
  <si>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</si>
  <si>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</si>
  <si>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</si>
  <si>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</si>
  <si>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</si>
  <si>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</si>
  <si>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</si>
  <si>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</si>
  <si>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</si>
  <si>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</si>
  <si>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</si>
  <si>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</si>
  <si>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</si>
  <si>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</si>
  <si>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</si>
  <si>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</si>
  <si>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</si>
  <si>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</si>
  <si>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</si>
  <si>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</si>
  <si>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</si>
  <si>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</si>
  <si>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</si>
  <si>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</si>
  <si>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</si>
  <si>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</si>
  <si>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</si>
  <si>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</si>
  <si>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</si>
  <si>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</si>
  <si>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</si>
  <si>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</si>
  <si>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</si>
  <si>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</si>
  <si>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</si>
  <si>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</si>
  <si>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</si>
  <si>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</si>
  <si>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</si>
  <si>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</si>
  <si>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</si>
  <si>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</si>
  <si>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</si>
  <si>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</si>
  <si>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</si>
  <si>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</si>
  <si>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</si>
  <si>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</si>
  <si>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</si>
  <si>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</si>
  <si>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</si>
  <si>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</si>
  <si>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</si>
  <si>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</si>
  <si>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</si>
  <si>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</si>
  <si>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</si>
  <si>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</si>
  <si>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</si>
  <si>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</si>
  <si>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</si>
  <si>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</si>
  <si>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</si>
  <si>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</si>
  <si>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</si>
  <si>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</si>
  <si>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</si>
  <si>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</si>
  <si>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</si>
  <si>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</si>
  <si>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</si>
  <si>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</si>
  <si>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</si>
  <si>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</si>
  <si>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</si>
  <si>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</si>
  <si>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</si>
  <si>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</si>
  <si>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</si>
  <si>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</si>
  <si>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</si>
  <si>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</si>
  <si>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</si>
  <si>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</si>
  <si>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</si>
  <si>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</si>
  <si>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</si>
  <si>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</si>
  <si>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</si>
  <si>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</si>
  <si>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</si>
  <si>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</si>
  <si>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</si>
  <si>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</si>
  <si>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</si>
  <si>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</si>
  <si>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</si>
  <si>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</si>
  <si>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</si>
  <si>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</si>
  <si>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</si>
  <si>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</si>
  <si>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</si>
  <si>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</si>
  <si>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</si>
  <si>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</si>
  <si>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</si>
  <si>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</si>
  <si>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</si>
  <si>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</si>
  <si>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</si>
  <si>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</si>
  <si>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</si>
  <si>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</si>
  <si>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</si>
  <si>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</si>
  <si>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</si>
  <si>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</si>
  <si>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</si>
  <si>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</si>
  <si>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</si>
  <si>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</si>
  <si>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</si>
  <si>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</si>
  <si>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</si>
  <si>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</si>
  <si>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</si>
  <si>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</si>
  <si>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</si>
  <si>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</si>
  <si>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</si>
  <si>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</si>
  <si>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</si>
  <si>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</si>
  <si>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</si>
  <si>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</si>
  <si>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</si>
  <si>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</si>
  <si>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</si>
  <si>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</si>
  <si>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</si>
  <si>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</si>
  <si>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</si>
  <si>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</si>
  <si>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</si>
  <si>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</si>
  <si>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</si>
  <si>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</si>
  <si>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</si>
  <si>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</si>
  <si>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</si>
  <si>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</si>
  <si>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</si>
  <si>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</si>
  <si>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</si>
  <si>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</si>
  <si>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</si>
  <si>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</si>
  <si>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</si>
  <si>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</si>
  <si>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</si>
  <si>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</si>
  <si>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</si>
  <si>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</si>
  <si>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</si>
  <si>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</si>
  <si>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</si>
  <si>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</si>
  <si>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</si>
  <si>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</si>
  <si>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</si>
  <si>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</si>
  <si>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</si>
  <si>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</si>
  <si>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</si>
  <si>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</si>
  <si>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</si>
  <si>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</si>
  <si>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</si>
  <si>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</si>
  <si>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</si>
  <si>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</si>
  <si>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</si>
  <si>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</si>
  <si>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</si>
  <si>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</si>
  <si>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</si>
  <si>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</si>
  <si>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</si>
  <si>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</si>
  <si>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</si>
  <si>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</si>
  <si>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</si>
  <si>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</si>
  <si>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</si>
  <si>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</si>
  <si>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</si>
  <si>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</si>
  <si>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</si>
  <si>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</si>
  <si>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</si>
  <si>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</si>
  <si>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</si>
  <si>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</si>
  <si>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</si>
  <si>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</si>
  <si>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</si>
  <si>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</si>
  <si>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</si>
  <si>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</si>
  <si>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</si>
  <si>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</si>
  <si>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</si>
  <si>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</si>
  <si>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</si>
  <si>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</si>
  <si>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</si>
  <si>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</si>
  <si>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</si>
  <si>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</si>
  <si>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</si>
  <si>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</si>
  <si>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</si>
  <si>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</si>
  <si>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</si>
  <si>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</si>
  <si>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</si>
  <si>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</si>
  <si>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</si>
  <si>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</si>
  <si>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</si>
  <si>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</si>
  <si>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</si>
  <si>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</si>
  <si>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</si>
  <si>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</si>
  <si>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</si>
  <si>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</si>
  <si>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</si>
  <si>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</si>
  <si>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</si>
  <si>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</si>
  <si>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</si>
  <si>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</si>
  <si>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</si>
  <si>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</si>
  <si>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</si>
  <si>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</si>
  <si>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</si>
  <si>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</si>
  <si>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</si>
  <si>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</si>
  <si>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</si>
  <si>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</si>
  <si>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</si>
  <si>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</si>
  <si>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</si>
  <si>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</si>
  <si>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</si>
  <si>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</si>
  <si>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</si>
  <si>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</si>
  <si>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</si>
  <si>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</si>
  <si>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</si>
  <si>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</si>
  <si>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</si>
  <si>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</si>
  <si>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</si>
  <si>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</si>
  <si>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</si>
  <si>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</si>
  <si>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</si>
  <si>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</si>
  <si>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</si>
  <si>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</si>
  <si>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</si>
  <si>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</si>
  <si>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</si>
  <si>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</si>
  <si>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</si>
  <si>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</si>
  <si>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</si>
  <si>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</si>
  <si>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</si>
  <si>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</si>
  <si>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</si>
  <si>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</si>
  <si>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</si>
  <si>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</si>
  <si>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</si>
  <si>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</si>
  <si>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</si>
  <si>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</si>
  <si>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</si>
  <si>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</si>
  <si>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</si>
  <si>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</si>
  <si>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</si>
  <si>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</si>
  <si>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</si>
  <si>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</si>
  <si>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</si>
  <si>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</si>
  <si>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</si>
  <si>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</si>
  <si>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</si>
  <si>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</si>
  <si>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</si>
  <si>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</si>
  <si>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</si>
  <si>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</si>
  <si>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</si>
  <si>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</si>
  <si>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</si>
  <si>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</si>
  <si>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</si>
  <si>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</si>
  <si>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</si>
  <si>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</si>
  <si>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</si>
  <si>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</si>
  <si>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</si>
  <si>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</si>
  <si>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</si>
  <si>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</si>
  <si>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</si>
  <si>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</si>
  <si>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</si>
  <si>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</si>
  <si>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</si>
  <si>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</si>
  <si>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</si>
  <si>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</si>
  <si>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</si>
  <si>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</si>
  <si>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</si>
  <si>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</si>
  <si>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</si>
  <si>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</si>
  <si>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</si>
  <si>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</si>
  <si>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</si>
  <si>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</si>
  <si>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</si>
  <si>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</si>
  <si>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</si>
  <si>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</si>
  <si>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</si>
  <si>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</si>
  <si>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</si>
  <si>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</si>
  <si>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</si>
  <si>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</si>
  <si>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</si>
  <si>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</si>
  <si>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</si>
  <si>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</si>
  <si>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</si>
  <si>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</si>
  <si>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</si>
  <si>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</si>
  <si>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</si>
  <si>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</si>
  <si>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</si>
  <si>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</si>
  <si>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</si>
  <si>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</si>
  <si>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</si>
  <si>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</si>
  <si>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</si>
  <si>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</si>
  <si>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</si>
  <si>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</si>
  <si>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</si>
  <si>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</si>
  <si>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</si>
  <si>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</si>
  <si>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</si>
  <si>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</si>
  <si>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</si>
  <si>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</si>
  <si>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</si>
  <si>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</si>
  <si>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</si>
  <si>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</si>
  <si>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</si>
  <si>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</si>
  <si>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</si>
  <si>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</si>
  <si>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</si>
  <si>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</si>
  <si>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</si>
  <si>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</si>
  <si>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</si>
  <si>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</si>
  <si>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</si>
  <si>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</si>
  <si>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</si>
  <si>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</si>
  <si>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</si>
  <si>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</si>
  <si>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</si>
  <si>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</si>
  <si>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</si>
  <si>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</si>
  <si>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</si>
  <si>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</si>
  <si>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</si>
  <si>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</si>
  <si>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</si>
  <si>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</si>
  <si>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</si>
  <si>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</si>
  <si>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</si>
  <si>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</si>
  <si>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</si>
  <si>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</si>
  <si>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</si>
  <si>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</si>
  <si>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</si>
  <si>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</si>
  <si>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</si>
  <si>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</si>
  <si>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</si>
  <si>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</si>
  <si>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</si>
  <si>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</si>
  <si>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</si>
  <si>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</si>
  <si>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</si>
  <si>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</si>
  <si>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</si>
  <si>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</si>
  <si>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</si>
  <si>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</si>
  <si>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</si>
  <si>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</si>
  <si>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</si>
  <si>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</si>
  <si>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</si>
  <si>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</si>
  <si>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</si>
  <si>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</si>
  <si>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</si>
  <si>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</si>
  <si>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</si>
  <si>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</si>
  <si>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</si>
  <si>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</si>
  <si>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</si>
  <si>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</si>
  <si>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</si>
  <si>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</si>
  <si>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</si>
  <si>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</si>
  <si>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</si>
  <si>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</si>
  <si>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</si>
  <si>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</si>
  <si>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</si>
  <si>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</si>
  <si>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</si>
  <si>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</si>
  <si>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</si>
  <si>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</si>
  <si>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</si>
  <si>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</si>
  <si>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</si>
  <si>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</si>
  <si>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</si>
  <si>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</si>
  <si>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</si>
  <si>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</si>
  <si>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</si>
  <si>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</si>
  <si>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</si>
  <si>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</si>
  <si>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</si>
  <si>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</si>
  <si>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</si>
  <si>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</si>
  <si>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</si>
  <si>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</si>
  <si>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</si>
  <si>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</si>
  <si>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</si>
  <si>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</si>
  <si>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</si>
  <si>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</si>
  <si>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</si>
  <si>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</si>
  <si>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</si>
  <si>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</si>
  <si>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</si>
  <si>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</si>
  <si>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</si>
  <si>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</si>
  <si>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</si>
  <si>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</si>
  <si>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</si>
  <si>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</si>
  <si>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</si>
  <si>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</si>
  <si>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</si>
  <si>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</si>
  <si>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</si>
  <si>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</si>
  <si>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</si>
  <si>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</si>
  <si>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</si>
  <si>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</si>
  <si>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</si>
  <si>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</si>
  <si>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</si>
  <si>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</si>
  <si>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</si>
  <si>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</si>
  <si>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</si>
  <si>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</si>
  <si>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</si>
  <si>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</si>
  <si>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</si>
  <si>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</si>
  <si>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</si>
  <si>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</si>
  <si>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</si>
  <si>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</si>
  <si>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</si>
  <si>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</si>
  <si>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</si>
  <si>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</si>
  <si>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</si>
  <si>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</si>
  <si>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</si>
  <si>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</si>
  <si>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</si>
  <si>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</si>
  <si>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</si>
  <si>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</si>
  <si>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</si>
  <si>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</si>
  <si>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</si>
  <si>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</si>
  <si>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</si>
  <si>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</si>
  <si>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</si>
  <si>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</si>
  <si>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</si>
  <si>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</si>
  <si>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</si>
  <si>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</si>
  <si>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</si>
  <si>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</si>
  <si>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</si>
  <si>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</si>
  <si>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</si>
  <si>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</si>
  <si>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</si>
  <si>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</si>
  <si>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</si>
  <si>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</si>
  <si>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</si>
  <si>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</si>
  <si>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</si>
  <si>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</si>
  <si>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</si>
  <si>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</si>
  <si>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</si>
  <si>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</si>
  <si>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</si>
  <si>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</si>
  <si>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</si>
  <si>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</si>
  <si>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</si>
  <si>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</si>
  <si>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</si>
  <si>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</si>
  <si>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</si>
  <si>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</si>
  <si>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</si>
  <si>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</si>
  <si>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</si>
  <si>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</si>
  <si>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</si>
  <si>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</si>
  <si>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</si>
  <si>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</si>
  <si>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</si>
  <si>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</si>
  <si>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</si>
  <si>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</si>
  <si>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</si>
  <si>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</si>
  <si>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</si>
  <si>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</si>
  <si>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</si>
  <si>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</si>
  <si>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</si>
  <si>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</si>
  <si>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</si>
  <si>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</si>
  <si>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</si>
  <si>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</si>
  <si>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</si>
  <si>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</si>
  <si>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</si>
  <si>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</si>
  <si>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</si>
  <si>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</si>
  <si>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</si>
  <si>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</si>
  <si>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</si>
  <si>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</si>
  <si>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</si>
  <si>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</si>
  <si>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</si>
  <si>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</si>
  <si>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</si>
  <si>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</si>
  <si>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</si>
  <si>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</si>
  <si>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</si>
  <si>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</si>
  <si>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</si>
  <si>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</si>
  <si>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</si>
  <si>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</si>
  <si>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</si>
  <si>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</si>
  <si>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</si>
  <si>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</si>
  <si>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</si>
  <si>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</si>
  <si>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</si>
  <si>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</si>
  <si>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</si>
  <si>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</si>
  <si>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</si>
  <si>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</si>
  <si>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</si>
  <si>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</si>
  <si>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</si>
  <si>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</si>
  <si>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</si>
  <si>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</si>
  <si>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</si>
  <si>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</si>
  <si>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</si>
  <si>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</si>
  <si>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</si>
  <si>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</si>
  <si>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</si>
  <si>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</si>
  <si>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</si>
  <si>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</si>
  <si>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</si>
  <si>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</si>
  <si>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</si>
  <si>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</si>
  <si>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</si>
  <si>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</si>
  <si>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</si>
  <si>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</si>
  <si>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</si>
  <si>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</si>
  <si>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</si>
  <si>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</si>
  <si>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</si>
  <si>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</si>
  <si>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</si>
  <si>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</si>
  <si>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</si>
  <si>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</si>
  <si>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</si>
  <si>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</si>
  <si>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</si>
  <si>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</si>
  <si>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</si>
  <si>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</si>
  <si>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</si>
  <si>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</si>
  <si>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</si>
  <si>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</si>
  <si>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</si>
  <si>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</si>
  <si>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</si>
  <si>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</si>
  <si>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</si>
  <si>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</si>
  <si>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</si>
  <si>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</si>
  <si>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</si>
  <si>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</si>
  <si>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</si>
  <si>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</si>
  <si>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</si>
  <si>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</si>
  <si>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</si>
  <si>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</si>
  <si>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</si>
  <si>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</si>
  <si>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</si>
  <si>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</si>
  <si>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</si>
  <si>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</si>
  <si>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</si>
  <si>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</si>
  <si>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</si>
  <si>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</si>
  <si>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</si>
  <si>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</si>
  <si>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</si>
  <si>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</si>
  <si>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</si>
  <si>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</si>
  <si>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</si>
  <si>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</si>
  <si>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</si>
  <si>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</si>
  <si>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</si>
  <si>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</si>
  <si>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</si>
  <si>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</si>
  <si>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</si>
  <si>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</si>
  <si>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</si>
  <si>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</si>
  <si>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</si>
  <si>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</si>
  <si>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</si>
  <si>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</si>
  <si>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</si>
  <si>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</si>
  <si>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</si>
  <si>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</si>
  <si>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</si>
  <si>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</si>
  <si>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</si>
  <si>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</si>
  <si>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</si>
  <si>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</si>
  <si>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</si>
  <si>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</si>
  <si>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</si>
  <si>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</si>
  <si>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</si>
  <si>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</si>
  <si>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</si>
  <si>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</si>
  <si>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</si>
  <si>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</si>
  <si>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</si>
  <si>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</si>
  <si>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</si>
  <si>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</si>
  <si>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</si>
  <si>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</si>
  <si>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</si>
  <si>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</si>
  <si>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</si>
  <si>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</si>
  <si>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</si>
  <si>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</si>
  <si>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</si>
  <si>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</si>
  <si>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</si>
  <si>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</si>
  <si>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</si>
  <si>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</si>
  <si>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</si>
  <si>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</si>
  <si>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</si>
  <si>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</si>
  <si>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</si>
  <si>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</si>
  <si>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</si>
  <si>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</si>
  <si>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</si>
  <si>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</si>
  <si>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</si>
  <si>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</si>
  <si>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</si>
  <si>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</si>
  <si>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</si>
  <si>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</si>
  <si>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</si>
  <si>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</si>
  <si>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</si>
  <si>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</si>
  <si>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</si>
  <si>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</si>
  <si>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</si>
  <si>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</si>
  <si>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</si>
  <si>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</si>
  <si>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</si>
  <si>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</si>
  <si>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</si>
  <si>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</si>
  <si>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</si>
  <si>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</si>
  <si>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</si>
  <si>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</si>
  <si>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</si>
  <si>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</si>
  <si>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</si>
  <si>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</si>
  <si>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</si>
  <si>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</si>
  <si>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</si>
  <si>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</si>
  <si>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</si>
  <si>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</si>
  <si>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</si>
  <si>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</si>
  <si>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</si>
  <si>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</si>
  <si>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</si>
  <si>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</si>
  <si>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</si>
  <si>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</si>
  <si>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</si>
  <si>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</si>
  <si>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</si>
  <si>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</si>
  <si>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</si>
  <si>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</si>
  <si>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</si>
  <si>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</si>
  <si>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</si>
  <si>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</si>
  <si>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</si>
  <si>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</si>
  <si>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</si>
  <si>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</si>
  <si>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</si>
  <si>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</si>
  <si>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</si>
  <si>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</si>
  <si>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</si>
  <si>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</si>
  <si>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</si>
  <si>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</si>
  <si>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</si>
  <si>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</si>
  <si>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</si>
  <si>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</si>
  <si>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</si>
  <si>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</si>
  <si>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</si>
  <si>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</si>
  <si>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</si>
  <si>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</si>
  <si>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</si>
  <si>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</si>
  <si>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</si>
  <si>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</si>
  <si>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</si>
  <si>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</si>
  <si>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</si>
  <si>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</si>
  <si>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</si>
  <si>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</si>
  <si>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</si>
  <si>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</si>
  <si>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</si>
  <si>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</si>
  <si>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</si>
  <si>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</si>
  <si>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</si>
  <si>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</si>
  <si>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</si>
  <si>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</si>
  <si>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</si>
  <si>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</si>
  <si>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</si>
  <si>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</si>
  <si>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</si>
  <si>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</si>
  <si>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</si>
  <si>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</si>
  <si>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</si>
  <si>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</si>
  <si>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</si>
  <si>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</si>
  <si>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</si>
  <si>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</si>
  <si>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</si>
  <si>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</si>
  <si>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</si>
  <si>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</si>
  <si>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</si>
  <si>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</si>
  <si>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</si>
  <si>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</si>
  <si>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</si>
  <si>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</si>
  <si>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</si>
  <si>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</si>
  <si>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</si>
  <si>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</si>
  <si>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</si>
  <si>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</si>
  <si>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</si>
  <si>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</si>
  <si>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</si>
  <si>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</si>
  <si>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</si>
  <si>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</si>
  <si>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</si>
  <si>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</si>
  <si>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</si>
  <si>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</si>
  <si>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</si>
  <si>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</si>
  <si>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</si>
  <si>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</si>
  <si>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</si>
  <si>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</si>
  <si>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</si>
  <si>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</si>
  <si>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</si>
  <si>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</si>
  <si>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</si>
  <si>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</si>
  <si>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</si>
  <si>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</si>
  <si>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</si>
  <si>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</si>
  <si>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</si>
  <si>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</si>
  <si>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</si>
  <si>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</si>
  <si>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</si>
  <si>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</si>
  <si>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</si>
  <si>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</si>
  <si>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</si>
  <si>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</si>
  <si>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</si>
  <si>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</si>
  <si>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</si>
  <si>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</si>
  <si>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</si>
  <si>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</si>
  <si>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</si>
  <si>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</si>
  <si>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</si>
  <si>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</si>
  <si>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</si>
  <si>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</si>
  <si>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</si>
  <si>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</si>
  <si>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</si>
  <si>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</si>
  <si>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</si>
  <si>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</si>
  <si>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</si>
  <si>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</si>
  <si>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</si>
  <si>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</si>
  <si>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</si>
  <si>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</si>
  <si>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</si>
  <si>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</si>
  <si>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</si>
  <si>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</si>
  <si>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</si>
  <si>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</si>
  <si>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</si>
  <si>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</si>
  <si>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</si>
  <si>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</si>
  <si>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</si>
  <si>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</si>
  <si>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</si>
  <si>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</si>
  <si>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</si>
  <si>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</si>
  <si>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</si>
  <si>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</si>
  <si>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</si>
  <si>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</si>
  <si>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</si>
  <si>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</si>
  <si>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</si>
  <si>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</si>
  <si>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</si>
  <si>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</si>
  <si>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</si>
  <si>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</si>
  <si>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</si>
  <si>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</si>
  <si>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</si>
  <si>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</si>
  <si>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</si>
  <si>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</si>
  <si>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</si>
  <si>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</si>
  <si>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</si>
  <si>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</si>
  <si>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</si>
  <si>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</si>
  <si>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</si>
  <si>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</si>
  <si>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</si>
  <si>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</si>
  <si>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</si>
  <si>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</si>
  <si>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</si>
  <si>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</si>
  <si>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</si>
  <si>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</si>
  <si>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</si>
  <si>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</si>
  <si>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</si>
  <si>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</si>
  <si>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</si>
  <si>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</si>
  <si>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</si>
  <si>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</si>
  <si>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</si>
  <si>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</si>
  <si>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</si>
  <si>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</si>
  <si>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</si>
  <si>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</si>
  <si>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</si>
  <si>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</si>
  <si>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</si>
  <si>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</si>
  <si>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</si>
  <si>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</si>
  <si>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</si>
  <si>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</si>
  <si>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</si>
  <si>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</si>
  <si>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</si>
  <si>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</si>
  <si>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</si>
  <si>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</si>
  <si>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</si>
  <si>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</si>
  <si>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</si>
  <si>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</si>
  <si>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</si>
  <si>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</si>
  <si>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</si>
  <si>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</si>
  <si>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</si>
  <si>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</si>
  <si>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</si>
  <si>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</si>
  <si>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</si>
  <si>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</si>
  <si>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</si>
  <si>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</si>
  <si>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</si>
  <si>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</si>
  <si>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</si>
  <si>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</si>
  <si>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</si>
  <si>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</si>
  <si>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</si>
  <si>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</si>
  <si>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</si>
  <si>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</si>
  <si>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</si>
  <si>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</si>
  <si>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</si>
  <si>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</si>
  <si>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</si>
  <si>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</si>
  <si>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</si>
  <si>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</si>
  <si>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</si>
  <si>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</si>
  <si>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</si>
  <si>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</si>
  <si>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</si>
  <si>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</si>
  <si>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</si>
  <si>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</si>
  <si>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</si>
  <si>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</si>
  <si>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</si>
  <si>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</si>
  <si>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</si>
  <si>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</si>
  <si>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</si>
  <si>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</si>
  <si>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</si>
  <si>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</si>
  <si>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</si>
  <si>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</si>
  <si>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</si>
  <si>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</si>
  <si>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</si>
  <si>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</si>
  <si>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</si>
  <si>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</si>
  <si>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</si>
  <si>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</si>
  <si>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</si>
  <si>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</si>
  <si>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</si>
  <si>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</si>
  <si>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</si>
  <si>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</si>
  <si>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</si>
  <si>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</si>
  <si>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</si>
  <si>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</si>
  <si>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</si>
  <si>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</si>
  <si>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</si>
  <si>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</si>
  <si>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</si>
  <si>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</si>
  <si>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</si>
  <si>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</si>
  <si>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</si>
  <si>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</si>
  <si>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</si>
  <si>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</si>
  <si>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</si>
  <si>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</si>
  <si>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</si>
  <si>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</si>
  <si>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</si>
  <si>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</si>
  <si>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</si>
  <si>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</si>
  <si>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</si>
  <si>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</si>
  <si>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</si>
  <si>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</si>
  <si>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</si>
  <si>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</si>
  <si>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</si>
  <si>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</si>
  <si>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</si>
  <si>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</si>
  <si>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</si>
  <si>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</si>
  <si>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</si>
  <si>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</si>
  <si>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</si>
  <si>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</si>
  <si>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</si>
  <si>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</si>
  <si>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</si>
  <si>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</si>
  <si>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</si>
  <si>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</si>
  <si>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</si>
  <si>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</si>
  <si>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</si>
  <si>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</si>
  <si>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</si>
  <si>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</si>
  <si>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</si>
  <si>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</si>
  <si>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</si>
  <si>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</si>
  <si>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</si>
  <si>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</si>
  <si>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</si>
  <si>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</si>
  <si>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</si>
  <si>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</si>
  <si>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</si>
  <si>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</si>
  <si>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</si>
  <si>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</si>
  <si>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</si>
  <si>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</si>
  <si>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</si>
  <si>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</si>
  <si>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</si>
  <si>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</si>
  <si>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</si>
  <si>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</si>
  <si>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</si>
  <si>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</si>
  <si>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</si>
  <si>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</si>
  <si>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</si>
  <si>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</si>
  <si>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</si>
  <si>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</si>
  <si>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</si>
  <si>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</si>
  <si>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</si>
  <si>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</si>
  <si>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</si>
  <si>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</si>
  <si>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</si>
  <si>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</si>
  <si>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</si>
  <si>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</si>
  <si>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</si>
  <si>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</si>
  <si>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</si>
  <si>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</si>
  <si>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</si>
  <si>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</si>
  <si>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</si>
  <si>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</si>
  <si>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</si>
  <si>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</si>
  <si>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</si>
  <si>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</si>
  <si>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</si>
  <si>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</si>
  <si>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</si>
  <si>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</si>
  <si>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</si>
  <si>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</si>
  <si>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</si>
  <si>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</si>
  <si>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</si>
  <si>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</si>
  <si>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</si>
  <si>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</si>
  <si>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</si>
  <si>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</si>
  <si>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</si>
  <si>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</si>
  <si>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</si>
  <si>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</si>
  <si>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</si>
  <si>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</si>
  <si>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</si>
  <si>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</si>
  <si>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</si>
  <si>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</si>
  <si>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</si>
  <si>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</si>
  <si>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</si>
  <si>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</si>
  <si>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</si>
  <si>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</si>
  <si>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</si>
  <si>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</si>
  <si>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</si>
  <si>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</si>
  <si>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</si>
  <si>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</si>
  <si>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</si>
  <si>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</si>
  <si>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</si>
  <si>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</si>
  <si>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</si>
  <si>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</si>
  <si>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</si>
  <si>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</si>
  <si>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</si>
  <si>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</si>
  <si>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</si>
  <si>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</si>
  <si>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</si>
  <si>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</si>
  <si>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</si>
  <si>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</si>
  <si>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</si>
  <si>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</si>
  <si>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</si>
  <si>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</si>
  <si>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</si>
  <si>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</si>
  <si>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</si>
  <si>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</si>
  <si>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</si>
  <si>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</si>
  <si>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</si>
  <si>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</si>
  <si>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</si>
  <si>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</si>
  <si>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</si>
  <si>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</si>
  <si>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</si>
  <si>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</si>
  <si>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</si>
  <si>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</si>
  <si>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</si>
  <si>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</si>
  <si>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</si>
  <si>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</si>
  <si>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</si>
  <si>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</si>
  <si>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</si>
  <si>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</si>
  <si>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</si>
  <si>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</si>
  <si>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</si>
  <si>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</si>
  <si>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</si>
  <si>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</si>
  <si>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</si>
  <si>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</si>
  <si>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</si>
  <si>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</si>
  <si>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</si>
  <si>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</si>
  <si>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</si>
  <si>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</si>
  <si>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</si>
  <si>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</si>
  <si>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</si>
  <si>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</si>
  <si>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</si>
  <si>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</si>
  <si>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</si>
  <si>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</si>
  <si>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</si>
  <si>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</si>
  <si>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</si>
  <si>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</si>
  <si>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</si>
  <si>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</si>
  <si>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</si>
  <si>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</si>
  <si>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</si>
  <si>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</si>
  <si>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</si>
  <si>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</si>
  <si>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</si>
  <si>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</si>
  <si>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</si>
  <si>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</si>
  <si>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</si>
  <si>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</si>
  <si>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</si>
  <si>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</si>
  <si>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</si>
  <si>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</si>
  <si>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</si>
  <si>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</si>
  <si>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</si>
  <si>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</si>
  <si>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</si>
  <si>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</si>
  <si>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</si>
  <si>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</si>
  <si>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</si>
  <si>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</si>
  <si>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</si>
  <si>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</si>
  <si>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</si>
  <si>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</si>
  <si>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</si>
  <si>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</si>
  <si>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</si>
  <si>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</si>
  <si>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</si>
  <si>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</si>
  <si>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</si>
  <si>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</si>
  <si>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</si>
  <si>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</si>
  <si>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</si>
  <si>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</si>
  <si>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</si>
  <si>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</si>
  <si>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</si>
  <si>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</si>
  <si>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</si>
  <si>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</si>
  <si>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</si>
  <si>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</si>
  <si>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</si>
  <si>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</si>
  <si>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</si>
  <si>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</si>
  <si>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</si>
  <si>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</si>
  <si>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</si>
  <si>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</si>
  <si>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</si>
  <si>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</si>
  <si>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</si>
  <si>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</si>
  <si>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</si>
  <si>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</si>
  <si>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</si>
  <si>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</si>
  <si>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</si>
  <si>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</si>
  <si>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</si>
  <si>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</si>
  <si>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</si>
  <si>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</si>
  <si>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</si>
  <si>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</si>
  <si>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</si>
  <si>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</si>
  <si>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</si>
  <si>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</si>
  <si>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</si>
  <si>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</si>
  <si>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</si>
  <si>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</si>
  <si>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</si>
  <si>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</si>
  <si>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</si>
  <si>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</si>
  <si>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</si>
  <si>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</si>
  <si>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</si>
  <si>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</si>
  <si>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</si>
  <si>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</si>
  <si>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</si>
  <si>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</si>
  <si>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</si>
  <si>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</si>
  <si>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</si>
  <si>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</si>
  <si>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</si>
  <si>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</si>
  <si>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</si>
  <si>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</si>
  <si>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</si>
  <si>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</si>
  <si>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</si>
  <si>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</si>
  <si>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</si>
  <si>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</si>
  <si>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</si>
  <si>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</si>
  <si>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</si>
  <si>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</si>
  <si>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</si>
  <si>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</si>
  <si>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</si>
  <si>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</si>
  <si>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</si>
  <si>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</si>
  <si>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</si>
  <si>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</si>
  <si>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</si>
  <si>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</si>
  <si>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</si>
  <si>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</si>
  <si>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</si>
  <si>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</si>
  <si>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</si>
  <si>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</si>
  <si>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</si>
  <si>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</si>
  <si>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</si>
  <si>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</si>
  <si>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</si>
  <si>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</si>
  <si>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</si>
  <si>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</si>
  <si>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</si>
  <si>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</si>
  <si>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</si>
  <si>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</si>
  <si>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</si>
  <si>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</si>
  <si>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</si>
  <si>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</si>
  <si>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</si>
  <si>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</si>
  <si>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</si>
  <si>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</si>
  <si>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</si>
  <si>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</si>
  <si>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</si>
  <si>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</si>
  <si>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</si>
  <si>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</si>
  <si>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</si>
  <si>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</si>
  <si>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</si>
  <si>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</si>
  <si>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</si>
  <si>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</si>
  <si>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</si>
  <si>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</si>
  <si>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</si>
  <si>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</si>
  <si>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</si>
  <si>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</si>
  <si>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</si>
  <si>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</si>
  <si>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</si>
  <si>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</si>
  <si>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</si>
  <si>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</si>
  <si>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</si>
  <si>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</si>
  <si>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</si>
  <si>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</si>
  <si>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</si>
  <si>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</si>
  <si>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</si>
  <si>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</si>
  <si>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</si>
  <si>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</si>
  <si>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</si>
  <si>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</si>
  <si>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</si>
  <si>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</si>
  <si>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</si>
  <si>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</si>
  <si>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</si>
  <si>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</si>
  <si>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</si>
  <si>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</si>
  <si>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</si>
  <si>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</si>
  <si>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</si>
  <si>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</si>
  <si>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</si>
  <si>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</si>
  <si>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</si>
  <si>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</si>
  <si>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</si>
  <si>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</si>
  <si>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</si>
  <si>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</si>
  <si>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</si>
  <si>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</si>
  <si>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</si>
  <si>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</si>
  <si>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</si>
  <si>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</si>
  <si>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</si>
  <si>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</si>
  <si>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</si>
  <si>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</si>
  <si>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</si>
  <si>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</si>
  <si>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</si>
  <si>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</si>
  <si>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</si>
  <si>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</si>
  <si>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</si>
  <si>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</si>
  <si>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</si>
  <si>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</si>
  <si>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</si>
  <si>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</si>
  <si>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</si>
  <si>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</si>
  <si>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</si>
  <si>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</si>
  <si>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</si>
  <si>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</si>
  <si>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</si>
  <si>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</si>
  <si>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</si>
  <si>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</si>
  <si>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</si>
  <si>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</si>
  <si>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</si>
  <si>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</si>
  <si>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</si>
  <si>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</si>
  <si>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</si>
  <si>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</si>
  <si>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</si>
  <si>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</si>
  <si>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</si>
  <si>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</si>
  <si>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</si>
  <si>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</si>
  <si>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</si>
  <si>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</si>
  <si>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</si>
  <si>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</si>
  <si>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</si>
  <si>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</si>
  <si>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</si>
  <si>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</si>
  <si>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</si>
  <si>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</si>
  <si>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</si>
  <si>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</si>
  <si>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</si>
  <si>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</si>
  <si>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</si>
  <si>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</si>
  <si>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</si>
  <si>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</si>
  <si>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</si>
  <si>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</si>
  <si>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</si>
  <si>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</si>
  <si>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</si>
  <si>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</si>
  <si>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</si>
  <si>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</si>
  <si>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</si>
  <si>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</si>
  <si>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</si>
  <si>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</si>
  <si>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</si>
  <si>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</si>
  <si>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</si>
  <si>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</si>
  <si>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</si>
  <si>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</si>
  <si>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</si>
  <si>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</si>
  <si>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</si>
  <si>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</si>
  <si>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</si>
  <si>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</si>
  <si>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</si>
  <si>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</si>
  <si>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</si>
  <si>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</si>
  <si>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</si>
  <si>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</si>
  <si>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</si>
  <si>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</si>
  <si>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</si>
  <si>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</si>
  <si>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</si>
  <si>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</si>
  <si>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</si>
  <si>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</si>
  <si>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</si>
  <si>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</si>
  <si>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</si>
  <si>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</si>
  <si>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</si>
  <si>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</si>
  <si>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</si>
  <si>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</si>
  <si>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</si>
  <si>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</si>
  <si>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</si>
  <si>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</si>
  <si>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</si>
  <si>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</si>
  <si>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</si>
  <si>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</si>
  <si>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</si>
  <si>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</si>
  <si>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</si>
  <si>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</si>
  <si>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</si>
  <si>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</si>
  <si>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</si>
  <si>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</si>
  <si>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</si>
  <si>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</si>
  <si>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</si>
  <si>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</si>
  <si>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</si>
  <si>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</si>
  <si>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</si>
  <si>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</si>
  <si>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</si>
  <si>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</si>
  <si>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</si>
  <si>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</si>
  <si>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</si>
  <si>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</si>
  <si>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</si>
  <si>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</si>
  <si>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</si>
  <si>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</si>
  <si>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</si>
  <si>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</si>
  <si>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</si>
  <si>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</si>
  <si>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</si>
  <si>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</si>
  <si>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</si>
  <si>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</si>
  <si>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</si>
  <si>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</si>
  <si>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</si>
  <si>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</si>
  <si>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</si>
  <si>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</si>
  <si>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</si>
  <si>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</si>
  <si>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</si>
  <si>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</si>
  <si>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</si>
  <si>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</si>
  <si>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</si>
  <si>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</si>
  <si>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</si>
  <si>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</si>
  <si>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</si>
  <si>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</si>
  <si>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</si>
  <si>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</si>
  <si>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</si>
  <si>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</si>
  <si>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</si>
  <si>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</si>
  <si>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</si>
  <si>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</si>
  <si>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</si>
  <si>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</si>
  <si>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</si>
  <si>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</si>
  <si>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</si>
  <si>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</si>
  <si>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</si>
  <si>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</si>
  <si>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</si>
  <si>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</si>
  <si>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</si>
  <si>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</si>
  <si>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</si>
  <si>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</si>
  <si>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</si>
  <si>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</si>
  <si>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</si>
  <si>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</si>
  <si>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</si>
  <si>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</si>
  <si>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</si>
  <si>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</si>
  <si>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</si>
  <si>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</si>
  <si>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</si>
  <si>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</si>
  <si>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</si>
  <si>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</si>
  <si>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</si>
  <si>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</si>
  <si>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</si>
  <si>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</si>
  <si>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</si>
  <si>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</si>
  <si>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</si>
  <si>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</si>
  <si>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</si>
  <si>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</si>
  <si>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</si>
  <si>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</si>
  <si>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</si>
  <si>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</si>
  <si>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</si>
  <si>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</si>
  <si>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</si>
  <si>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</si>
  <si>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</si>
  <si>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</si>
  <si>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</si>
  <si>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</si>
  <si>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</si>
  <si>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</si>
  <si>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</si>
  <si>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</si>
  <si>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</si>
  <si>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</si>
  <si>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</si>
  <si>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</si>
  <si>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</si>
  <si>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</si>
  <si>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</si>
  <si>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</si>
  <si>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</si>
  <si>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</si>
  <si>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</si>
  <si>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</si>
  <si>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</si>
  <si>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</si>
  <si>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</si>
  <si>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</si>
  <si>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</si>
  <si>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</si>
  <si>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</si>
  <si>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</si>
  <si>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</si>
  <si>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</si>
  <si>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</si>
  <si>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</si>
  <si>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</si>
  <si>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</si>
  <si>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</si>
  <si>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</si>
  <si>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</si>
  <si>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</si>
  <si>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</si>
  <si>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</si>
  <si>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</si>
  <si>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</si>
  <si>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</si>
  <si>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</si>
  <si>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</si>
  <si>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</si>
  <si>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</si>
  <si>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</si>
  <si>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</si>
  <si>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</si>
  <si>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</si>
  <si>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</si>
  <si>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</si>
  <si>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</si>
  <si>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</si>
  <si>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</si>
  <si>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</si>
  <si>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</si>
  <si>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</si>
  <si>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</si>
  <si>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</si>
  <si>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</si>
  <si>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</si>
  <si>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</si>
  <si>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</si>
  <si>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</si>
  <si>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</si>
  <si>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</si>
  <si>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</si>
  <si>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</si>
  <si>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</si>
  <si>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</si>
  <si>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</si>
  <si>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</si>
  <si>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</si>
  <si>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</si>
  <si>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</si>
  <si>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</si>
  <si>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</si>
  <si>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</si>
  <si>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</si>
  <si>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</si>
  <si>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</si>
  <si>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</si>
  <si>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</si>
  <si>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</si>
  <si>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</si>
  <si>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</si>
  <si>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</si>
  <si>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</si>
  <si>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</si>
  <si>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</si>
  <si>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</si>
  <si>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</si>
  <si>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</si>
  <si>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</si>
  <si>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</si>
  <si>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</si>
  <si>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</si>
  <si>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</si>
  <si>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</si>
  <si>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</si>
  <si>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</si>
  <si>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</si>
  <si>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</si>
  <si>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</si>
  <si>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</si>
  <si>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</si>
  <si>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</si>
  <si>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</si>
  <si>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</si>
  <si>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</si>
  <si>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</si>
  <si>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</si>
  <si>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</si>
  <si>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</si>
  <si>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</si>
  <si>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</si>
  <si>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</si>
  <si>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</si>
  <si>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</si>
  <si>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</si>
  <si>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</si>
  <si>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</si>
  <si>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</si>
  <si>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</si>
  <si>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</si>
  <si>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</si>
  <si>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</si>
  <si>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</si>
  <si>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</si>
  <si>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</si>
  <si>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</si>
  <si>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</si>
  <si>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</si>
  <si>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</si>
  <si>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</si>
  <si>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</si>
  <si>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</si>
  <si>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</si>
  <si>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</si>
  <si>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</si>
  <si>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</si>
  <si>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</si>
  <si>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</si>
  <si>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</si>
  <si>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</si>
  <si>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</si>
  <si>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</si>
  <si>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</si>
  <si>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</si>
  <si>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</si>
  <si>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</si>
  <si>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</si>
  <si>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</si>
  <si>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</si>
  <si>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</si>
  <si>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</si>
  <si>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</si>
  <si>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</si>
  <si>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</si>
  <si>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</si>
  <si>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</si>
  <si>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</si>
  <si>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</si>
  <si>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</si>
  <si>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</si>
  <si>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</si>
  <si>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</si>
  <si>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</si>
  <si>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</si>
  <si>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</si>
  <si>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</si>
  <si>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</si>
  <si>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</si>
  <si>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</si>
  <si>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</si>
  <si>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</si>
  <si>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</si>
  <si>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</si>
  <si>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</si>
  <si>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</si>
  <si>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</si>
  <si>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</si>
  <si>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</si>
  <si>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</si>
  <si>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</si>
  <si>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</si>
  <si>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</si>
  <si>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</si>
  <si>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</si>
  <si>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</si>
  <si>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</si>
  <si>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</si>
  <si>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</si>
  <si>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</si>
  <si>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</si>
  <si>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</si>
  <si>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</si>
  <si>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</si>
  <si>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</si>
  <si>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</si>
  <si>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</si>
  <si>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</si>
  <si>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</si>
  <si>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</si>
  <si>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</si>
  <si>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</si>
  <si>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</si>
  <si>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</si>
  <si>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</si>
  <si>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</si>
  <si>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</si>
  <si>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</si>
  <si>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</si>
  <si>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</si>
  <si>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</si>
  <si>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</si>
  <si>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</si>
  <si>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</si>
  <si>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</si>
  <si>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</si>
  <si>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</si>
  <si>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</si>
  <si>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</si>
  <si>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</si>
  <si>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</si>
  <si>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</si>
  <si>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</si>
  <si>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</si>
  <si>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</si>
  <si>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</si>
  <si>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</si>
  <si>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</si>
  <si>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</si>
  <si>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</si>
  <si>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</si>
  <si>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</si>
  <si>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</si>
  <si>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</si>
  <si>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</si>
  <si>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</si>
  <si>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</si>
  <si>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</si>
  <si>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</si>
  <si>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</si>
  <si>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</si>
  <si>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</si>
  <si>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</si>
  <si>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</si>
  <si>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</si>
  <si>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</si>
  <si>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</si>
  <si>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</si>
  <si>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</si>
  <si>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</si>
  <si>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</si>
  <si>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</si>
  <si>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</si>
  <si>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</si>
  <si>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</si>
  <si>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</si>
  <si>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</si>
  <si>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</si>
  <si>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</si>
  <si>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</si>
  <si>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</si>
  <si>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</si>
  <si>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</si>
  <si>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</si>
  <si>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</si>
  <si>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</si>
  <si>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</si>
  <si>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</si>
  <si>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</si>
  <si>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</si>
  <si>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</si>
  <si>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</si>
  <si>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</si>
  <si>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</si>
  <si>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</si>
  <si>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</si>
  <si>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</si>
  <si>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</si>
  <si>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</si>
  <si>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</si>
  <si>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</si>
  <si>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</si>
  <si>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</si>
  <si>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</si>
  <si>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</si>
  <si>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</si>
  <si>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</si>
  <si>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</si>
  <si>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</si>
  <si>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</si>
  <si>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</si>
  <si>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</si>
  <si>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</si>
  <si>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</si>
  <si>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</si>
  <si>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</si>
  <si>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</si>
  <si>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</si>
  <si>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</si>
  <si>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</si>
  <si>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</si>
  <si>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</si>
  <si>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</si>
  <si>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</si>
  <si>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</si>
  <si>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</si>
  <si>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</si>
  <si>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</si>
  <si>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</si>
  <si>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</si>
  <si>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</si>
  <si>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</si>
  <si>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</si>
  <si>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</si>
  <si>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</si>
  <si>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</si>
  <si>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</si>
  <si>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</si>
  <si>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</si>
  <si>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</si>
  <si>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</si>
  <si>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</si>
  <si>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</si>
  <si>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</si>
  <si>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</si>
  <si>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</si>
  <si>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</si>
  <si>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</si>
  <si>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</si>
  <si>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</si>
  <si>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</si>
  <si>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</si>
  <si>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</si>
  <si>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</si>
  <si>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</si>
  <si>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</si>
  <si>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</si>
  <si>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</si>
  <si>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</si>
  <si>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</si>
  <si>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</si>
  <si>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</si>
  <si>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</si>
  <si>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</si>
  <si>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</si>
  <si>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</si>
  <si>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</si>
  <si>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</si>
  <si>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</si>
  <si>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</si>
  <si>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</si>
  <si>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</si>
  <si>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</si>
  <si>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</si>
  <si>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</si>
  <si>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</si>
  <si>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</si>
  <si>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</si>
  <si>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</si>
  <si>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</si>
  <si>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</si>
  <si>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</si>
  <si>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</si>
  <si>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</si>
  <si>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</si>
  <si>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</si>
  <si>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</si>
  <si>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</si>
  <si>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</si>
  <si>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</si>
  <si>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</si>
  <si>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</si>
  <si>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</si>
  <si>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</si>
  <si>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</si>
  <si>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</si>
  <si>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</si>
  <si>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</si>
  <si>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</si>
  <si>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</si>
  <si>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</si>
  <si>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</si>
  <si>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</si>
  <si>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</si>
  <si>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</si>
  <si>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</si>
  <si>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</si>
  <si>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</si>
  <si>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</si>
  <si>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</si>
  <si>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</si>
  <si>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</si>
  <si>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</si>
  <si>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</si>
  <si>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</si>
  <si>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</si>
  <si>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</si>
  <si>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</si>
  <si>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</si>
  <si>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</si>
  <si>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</si>
  <si>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</si>
  <si>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</si>
  <si>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</si>
  <si>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</si>
  <si>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</si>
  <si>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</si>
  <si>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</si>
  <si>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</si>
  <si>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</si>
  <si>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</si>
  <si>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</si>
  <si>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</si>
  <si>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</si>
  <si>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</si>
  <si>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</si>
  <si>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</si>
  <si>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</si>
  <si>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</si>
  <si>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</si>
  <si>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</si>
  <si>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</si>
  <si>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</si>
  <si>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</si>
  <si>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</si>
  <si>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</si>
  <si>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</si>
  <si>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</si>
  <si>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</si>
  <si>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</si>
  <si>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</si>
  <si>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</si>
  <si>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</si>
  <si>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</si>
  <si>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</si>
  <si>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</si>
  <si>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</si>
  <si>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</si>
  <si>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</si>
  <si>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</si>
  <si>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</si>
  <si>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</si>
  <si>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</si>
  <si>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</si>
  <si>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</si>
  <si>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</si>
  <si>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</si>
  <si>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</si>
  <si>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</si>
  <si>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</si>
  <si>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</si>
  <si>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</si>
  <si>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</si>
  <si>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</si>
  <si>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</si>
  <si>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</si>
  <si>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</si>
  <si>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</si>
  <si>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</si>
  <si>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</si>
  <si>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</si>
  <si>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</si>
  <si>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</si>
  <si>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</si>
  <si>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</si>
  <si>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</si>
  <si>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</si>
  <si>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</si>
  <si>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</si>
  <si>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</si>
  <si>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</si>
  <si>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</si>
  <si>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</si>
  <si>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</si>
  <si>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</si>
  <si>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</si>
  <si>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</si>
  <si>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</si>
  <si>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</si>
  <si>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</si>
  <si>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</si>
  <si>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</si>
  <si>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</si>
  <si>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</si>
  <si>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</si>
  <si>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</si>
  <si>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</si>
  <si>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</si>
  <si>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</si>
  <si>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</si>
  <si>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</si>
  <si>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</si>
  <si>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</si>
  <si>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</si>
  <si>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</si>
  <si>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</si>
  <si>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</si>
  <si>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</si>
  <si>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</si>
  <si>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</si>
  <si>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</si>
  <si>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</si>
  <si>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</si>
  <si>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</si>
  <si>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</si>
  <si>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</si>
  <si>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</si>
  <si>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</si>
  <si>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</si>
  <si>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</si>
  <si>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</si>
  <si>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</si>
  <si>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</si>
  <si>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</si>
  <si>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</si>
  <si>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</si>
  <si>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</si>
  <si>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</si>
  <si>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</si>
  <si>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</si>
  <si>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</si>
  <si>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</si>
  <si>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</si>
  <si>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</si>
  <si>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</si>
  <si>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</si>
  <si>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</si>
  <si>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</si>
  <si>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</si>
  <si>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</si>
  <si>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</si>
  <si>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</si>
  <si>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</si>
  <si>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</si>
  <si>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</si>
  <si>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</si>
  <si>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</si>
  <si>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</si>
  <si>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</si>
  <si>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</si>
  <si>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</si>
  <si>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</si>
  <si>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</si>
  <si>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</si>
  <si>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</si>
  <si>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</si>
  <si>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</si>
  <si>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</si>
  <si>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</si>
  <si>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</si>
  <si>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</si>
  <si>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</si>
  <si>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</si>
  <si>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</si>
  <si>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</si>
  <si>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</si>
  <si>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</si>
  <si>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</si>
  <si>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</si>
  <si>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</si>
  <si>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</si>
  <si>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</si>
  <si>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</si>
  <si>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</si>
  <si>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</si>
  <si>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</si>
  <si>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</si>
  <si>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</si>
  <si>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</si>
  <si>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</si>
  <si>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</si>
  <si>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</si>
  <si>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</si>
  <si>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</si>
  <si>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</si>
  <si>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</si>
  <si>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</si>
  <si>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</si>
  <si>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</si>
  <si>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</si>
  <si>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</si>
  <si>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</si>
  <si>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</si>
  <si>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</si>
  <si>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</si>
  <si>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</si>
  <si>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</si>
  <si>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</si>
  <si>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</si>
  <si>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</si>
  <si>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</si>
  <si>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</si>
  <si>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</si>
  <si>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</si>
  <si>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</si>
  <si>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</si>
  <si>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</si>
  <si>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</si>
  <si>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</si>
  <si>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</si>
  <si>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</si>
  <si>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</si>
  <si>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</si>
  <si>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</si>
  <si>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</si>
  <si>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</si>
  <si>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</si>
  <si>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</si>
  <si>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</si>
  <si>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</si>
  <si>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</si>
  <si>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</si>
  <si>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</si>
  <si>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</si>
  <si>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</si>
  <si>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</si>
  <si>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</si>
  <si>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</si>
  <si>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</si>
  <si>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</si>
  <si>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</si>
  <si>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</si>
  <si>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</si>
  <si>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</si>
  <si>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</si>
  <si>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</si>
  <si>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</si>
  <si>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</si>
  <si>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</si>
  <si>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</si>
  <si>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</si>
  <si>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</si>
  <si>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</si>
  <si>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</si>
  <si>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</si>
  <si>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</si>
  <si>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</si>
  <si>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</si>
  <si>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</si>
  <si>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</si>
  <si>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</si>
  <si>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</si>
  <si>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</si>
  <si>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</si>
  <si>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</si>
  <si>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</si>
  <si>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</si>
  <si>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</si>
  <si>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</si>
  <si>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</si>
  <si>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</si>
  <si>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</si>
  <si>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</si>
  <si>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</si>
  <si>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</si>
  <si>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</si>
  <si>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</si>
  <si>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</si>
  <si>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</si>
  <si>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</si>
  <si>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</si>
  <si>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</si>
  <si>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</si>
  <si>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</si>
  <si>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</si>
  <si>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</si>
  <si>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</si>
  <si>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</si>
  <si>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</si>
  <si>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</si>
  <si>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</si>
  <si>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</si>
  <si>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</si>
  <si>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</si>
  <si>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</si>
  <si>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</si>
  <si>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</si>
  <si>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</si>
  <si>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</si>
  <si>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</si>
  <si>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</si>
  <si>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</si>
  <si>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</si>
  <si>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</si>
  <si>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</si>
  <si>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</si>
  <si>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</si>
  <si>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</si>
  <si>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</si>
  <si>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</si>
  <si>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</si>
  <si>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</si>
  <si>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</si>
  <si>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</si>
  <si>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</si>
  <si>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</si>
  <si>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</si>
  <si>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</si>
  <si>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</si>
  <si>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</si>
  <si>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</si>
  <si>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</si>
  <si>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</si>
  <si>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</si>
  <si>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</si>
  <si>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</si>
  <si>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</si>
  <si>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</si>
  <si>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</si>
  <si>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</si>
  <si>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</si>
  <si>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</si>
  <si>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</si>
  <si>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</si>
  <si>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</si>
  <si>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</si>
  <si>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</si>
  <si>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</si>
  <si>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</si>
  <si>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</si>
  <si>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</si>
  <si>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</si>
  <si>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</si>
  <si>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</si>
  <si>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</si>
  <si>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</si>
  <si>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</si>
  <si>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</si>
  <si>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</si>
  <si>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</si>
  <si>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</si>
  <si>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</si>
  <si>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</si>
  <si>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</si>
  <si>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</si>
  <si>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</si>
  <si>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</si>
  <si>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</si>
  <si>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</si>
  <si>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</si>
  <si>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</si>
  <si>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</si>
  <si>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</si>
  <si>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</si>
  <si>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</si>
  <si>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</si>
  <si>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</si>
  <si>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</si>
  <si>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</si>
  <si>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</si>
  <si>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</si>
  <si>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</si>
  <si>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</si>
  <si>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</si>
  <si>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</si>
  <si>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</si>
  <si>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</si>
  <si>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</si>
  <si>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</si>
  <si>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</si>
  <si>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</si>
  <si>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</si>
  <si>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</si>
  <si>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</si>
  <si>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</si>
  <si>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</si>
  <si>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</si>
  <si>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</si>
  <si>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</si>
  <si>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</si>
  <si>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</si>
  <si>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</si>
  <si>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</si>
  <si>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</si>
  <si>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</si>
  <si>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</si>
  <si>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</si>
  <si>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</si>
  <si>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</si>
  <si>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</si>
  <si>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</si>
  <si>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</si>
  <si>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</si>
  <si>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</si>
  <si>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</si>
  <si>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</si>
  <si>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</si>
  <si>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</si>
  <si>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</si>
  <si>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</si>
  <si>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</si>
  <si>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</si>
  <si>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</si>
  <si>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</si>
  <si>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</si>
  <si>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</si>
  <si>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</si>
  <si>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</si>
  <si>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</si>
  <si>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</si>
  <si>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</si>
  <si>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</si>
  <si>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</si>
  <si>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</si>
  <si>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</si>
  <si>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</si>
  <si>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</si>
  <si>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</si>
  <si>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</si>
  <si>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</si>
  <si>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</si>
  <si>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</si>
  <si>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</si>
  <si>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</si>
  <si>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</si>
  <si>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</si>
  <si>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</si>
  <si>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</si>
  <si>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</si>
  <si>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</si>
  <si>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</si>
  <si>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</si>
  <si>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</si>
  <si>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</si>
  <si>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</si>
  <si>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</si>
  <si>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</si>
  <si>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</si>
  <si>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</si>
  <si>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</si>
  <si>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</si>
  <si>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</si>
  <si>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</si>
  <si>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</si>
  <si>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</si>
  <si>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</si>
  <si>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</si>
  <si>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</si>
  <si>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</si>
  <si>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</si>
  <si>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</si>
  <si>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</si>
  <si>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</si>
  <si>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</si>
  <si>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</si>
  <si>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</si>
  <si>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</si>
  <si>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</si>
  <si>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</si>
  <si>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</si>
  <si>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</si>
  <si>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</si>
  <si>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</si>
  <si>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</si>
  <si>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</si>
  <si>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</si>
  <si>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</si>
  <si>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</si>
  <si>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</si>
  <si>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</si>
  <si>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</si>
  <si>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</si>
  <si>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</si>
  <si>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</si>
  <si>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</si>
  <si>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</si>
  <si>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</si>
  <si>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</si>
  <si>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</si>
  <si>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</si>
  <si>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</si>
  <si>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</si>
  <si>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</si>
  <si>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</si>
  <si>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</si>
  <si>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</si>
  <si>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</si>
  <si>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</si>
  <si>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</si>
  <si>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</si>
  <si>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</si>
  <si>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</si>
  <si>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</si>
  <si>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</si>
  <si>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</si>
  <si>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</si>
  <si>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</si>
  <si>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</si>
  <si>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</si>
  <si>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</si>
  <si>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</si>
  <si>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</si>
  <si>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</si>
  <si>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</si>
  <si>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</si>
  <si>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</si>
  <si>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</si>
  <si>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</si>
  <si>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</si>
  <si>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</si>
  <si>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</si>
  <si>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</si>
  <si>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</si>
  <si>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</si>
  <si>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</si>
  <si>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</si>
  <si>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</si>
  <si>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</si>
  <si>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</si>
  <si>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</si>
  <si>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</si>
  <si>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</si>
  <si>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</si>
  <si>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</si>
  <si>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</si>
  <si>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</si>
  <si>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</si>
  <si>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</si>
  <si>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</si>
  <si>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</si>
  <si>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</si>
  <si>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</si>
  <si>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</si>
  <si>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</si>
  <si>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</si>
  <si>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</si>
  <si>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</si>
  <si>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</si>
  <si>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</si>
  <si>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</si>
  <si>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</si>
  <si>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</si>
  <si>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</si>
  <si>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</si>
  <si>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</si>
  <si>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</si>
  <si>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</si>
  <si>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</si>
  <si>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</si>
  <si>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</si>
  <si>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</si>
  <si>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</si>
  <si>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</si>
  <si>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</si>
  <si>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</si>
  <si>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</si>
  <si>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</si>
  <si>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</si>
  <si>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</si>
  <si>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</si>
  <si>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</si>
  <si>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</si>
  <si>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</si>
  <si>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</si>
  <si>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</si>
  <si>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</si>
  <si>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</si>
  <si>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</si>
  <si>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</si>
  <si>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</si>
  <si>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</si>
  <si>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</si>
  <si>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</si>
  <si>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</si>
  <si>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</si>
  <si>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</si>
  <si>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</si>
  <si>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</si>
  <si>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</si>
  <si>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</si>
  <si>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</si>
  <si>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</si>
  <si>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</si>
  <si>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</si>
  <si>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</si>
  <si>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</si>
  <si>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</si>
  <si>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</si>
  <si>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</si>
  <si>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</si>
  <si>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</si>
  <si>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</si>
  <si>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</si>
  <si>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</si>
  <si>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</si>
  <si>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</si>
  <si>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</si>
  <si>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</si>
  <si>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</si>
  <si>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</si>
  <si>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</si>
  <si>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</si>
  <si>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</si>
  <si>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</si>
  <si>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</si>
  <si>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</si>
  <si>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</si>
  <si>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</si>
  <si>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</si>
  <si>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</si>
  <si>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</si>
  <si>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</si>
  <si>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</si>
  <si>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</si>
  <si>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</si>
  <si>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</si>
  <si>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</si>
  <si>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</si>
  <si>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</si>
  <si>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</si>
  <si>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</si>
  <si>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</si>
  <si>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</si>
  <si>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</si>
  <si>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</si>
  <si>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</si>
  <si>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</si>
  <si>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</si>
  <si>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</si>
  <si>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</si>
  <si>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</si>
  <si>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</si>
  <si>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</si>
  <si>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</si>
  <si>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</si>
  <si>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</si>
  <si>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</si>
  <si>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</si>
  <si>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</si>
  <si>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</si>
  <si>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</si>
  <si>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</si>
  <si>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</si>
  <si>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</si>
  <si>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</si>
  <si>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</si>
  <si>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</si>
  <si>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</si>
  <si>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</si>
  <si>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</si>
  <si>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</si>
  <si>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</si>
  <si>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</si>
  <si>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</si>
  <si>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</si>
  <si>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</si>
  <si>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</si>
  <si>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</si>
  <si>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</si>
  <si>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</si>
  <si>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</si>
  <si>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</si>
  <si>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</si>
  <si>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</si>
  <si>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</si>
  <si>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</si>
  <si>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</si>
  <si>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</si>
  <si>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</si>
  <si>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</si>
  <si>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</si>
  <si>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</si>
  <si>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</si>
  <si>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</si>
  <si>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</si>
  <si>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</si>
  <si>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</si>
  <si>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</si>
  <si>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</si>
  <si>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</si>
  <si>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</si>
  <si>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</si>
  <si>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</si>
  <si>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</si>
  <si>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</si>
  <si>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</si>
  <si>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</si>
  <si>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</si>
  <si>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</si>
  <si>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</si>
  <si>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</si>
  <si>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</si>
  <si>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</si>
  <si>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</si>
  <si>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</si>
  <si>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</si>
  <si>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</si>
  <si>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</si>
  <si>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</si>
  <si>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</si>
  <si>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</si>
  <si>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</si>
  <si>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</si>
  <si>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</si>
  <si>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</si>
  <si>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</si>
  <si>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</si>
  <si>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</si>
  <si>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</si>
  <si>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</si>
  <si>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</si>
  <si>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</si>
  <si>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</si>
  <si>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</si>
  <si>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</si>
  <si>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</si>
  <si>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</si>
  <si>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</si>
  <si>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</si>
  <si>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</si>
  <si>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</si>
  <si>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</si>
  <si>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</si>
  <si>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</si>
  <si>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</si>
  <si>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</si>
  <si>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</si>
  <si>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</si>
  <si>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</si>
  <si>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</si>
  <si>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</si>
  <si>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</si>
  <si>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</si>
  <si>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</si>
  <si>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</si>
  <si>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</si>
  <si>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</si>
  <si>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</si>
  <si>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</si>
  <si>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</si>
  <si>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</si>
  <si>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</si>
  <si>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</si>
  <si>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</si>
  <si>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</si>
  <si>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</si>
  <si>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</si>
  <si>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</si>
  <si>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</si>
  <si>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</si>
  <si>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</si>
  <si>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</si>
  <si>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</si>
  <si>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</si>
  <si>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</si>
  <si>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</si>
  <si>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</si>
  <si>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</si>
  <si>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</si>
  <si>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</si>
  <si>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</si>
  <si>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</si>
  <si>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</si>
  <si>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</si>
  <si>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</si>
  <si>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</si>
  <si>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</si>
  <si>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</si>
  <si>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</si>
  <si>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</si>
  <si>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</si>
  <si>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</si>
  <si>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</si>
  <si>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</si>
  <si>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</si>
  <si>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</si>
  <si>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</si>
  <si>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</si>
  <si>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</si>
  <si>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</si>
  <si>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</si>
  <si>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</si>
  <si>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</si>
  <si>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</si>
  <si>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</si>
  <si>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</si>
  <si>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</si>
  <si>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</si>
  <si>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</si>
  <si>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</si>
  <si>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</si>
  <si>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</si>
  <si>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</si>
  <si>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</si>
  <si>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</si>
  <si>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</si>
  <si>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</si>
  <si>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</si>
  <si>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</si>
  <si>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</si>
  <si>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</si>
  <si>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</si>
  <si>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</si>
  <si>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</si>
  <si>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</si>
  <si>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</si>
  <si>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</si>
  <si>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</si>
  <si>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</si>
  <si>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</si>
  <si>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</si>
  <si>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</si>
  <si>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</si>
  <si>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</si>
  <si>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</si>
  <si>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</si>
  <si>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</si>
  <si>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</si>
  <si>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</si>
  <si>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</si>
  <si>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</si>
  <si>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</si>
  <si>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</si>
  <si>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</si>
  <si>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</si>
  <si>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</si>
  <si>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</si>
  <si>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</si>
  <si>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</si>
  <si>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</si>
  <si>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</si>
  <si>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</si>
  <si>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</si>
  <si>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</si>
  <si>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</si>
  <si>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</si>
  <si>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</si>
  <si>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</si>
  <si>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</si>
  <si>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</si>
  <si>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</si>
  <si>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</si>
  <si>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</si>
  <si>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</si>
  <si>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</si>
  <si>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</si>
  <si>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</si>
  <si>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</si>
  <si>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</si>
  <si>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</si>
  <si>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</si>
  <si>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</si>
  <si>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</si>
  <si>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</si>
  <si>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</si>
  <si>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</si>
  <si>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</si>
  <si>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</si>
  <si>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</si>
  <si>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</si>
  <si>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</si>
  <si>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</si>
  <si>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</si>
  <si>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</si>
  <si>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</si>
  <si>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</si>
  <si>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</si>
  <si>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</si>
  <si>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</si>
  <si>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</si>
  <si>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</si>
  <si>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</si>
  <si>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</si>
  <si>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</si>
  <si>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</si>
  <si>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</si>
  <si>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</si>
  <si>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</si>
  <si>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</si>
  <si>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</si>
  <si>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</si>
  <si>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</si>
  <si>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</si>
  <si>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</si>
  <si>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</si>
  <si>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</si>
  <si>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</si>
  <si>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</si>
  <si>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</si>
  <si>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</si>
  <si>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</si>
  <si>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</si>
  <si>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</si>
  <si>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</si>
  <si>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</si>
  <si>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</si>
  <si>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</si>
  <si>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</si>
  <si>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</si>
  <si>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</si>
  <si>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</si>
  <si>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</si>
  <si>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</si>
  <si>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</si>
  <si>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</si>
  <si>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</si>
  <si>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</si>
  <si>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</si>
  <si>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</si>
  <si>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</si>
  <si>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</si>
  <si>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</si>
  <si>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</si>
  <si>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</si>
  <si>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</si>
  <si>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</si>
  <si>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</si>
  <si>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</si>
  <si>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</si>
  <si>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</si>
  <si>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</si>
  <si>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</si>
  <si>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</si>
  <si>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</si>
  <si>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</si>
  <si>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</si>
  <si>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</si>
  <si>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</si>
  <si>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</si>
  <si>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</si>
  <si>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</si>
  <si>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</si>
  <si>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</si>
  <si>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</si>
  <si>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</si>
  <si>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</si>
  <si>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</si>
  <si>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</si>
  <si>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</si>
  <si>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</si>
  <si>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</si>
  <si>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</si>
  <si>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</si>
  <si>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</si>
  <si>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</si>
  <si>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</si>
  <si>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</si>
  <si>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</si>
  <si>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</si>
  <si>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</si>
  <si>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</si>
  <si>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</si>
  <si>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</si>
  <si>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</si>
  <si>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</si>
  <si>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</si>
  <si>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</si>
  <si>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</si>
  <si>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</si>
  <si>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</si>
  <si>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</si>
  <si>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</si>
  <si>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</si>
  <si>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</si>
  <si>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</si>
  <si>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</si>
  <si>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</si>
  <si>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</si>
  <si>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</si>
  <si>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</si>
  <si>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</si>
  <si>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</si>
  <si>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</si>
  <si>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</si>
  <si>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</si>
  <si>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</si>
  <si>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</si>
  <si>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</si>
  <si>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</si>
  <si>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</si>
  <si>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</si>
  <si>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</si>
  <si>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</si>
  <si>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</si>
  <si>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</si>
  <si>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</si>
  <si>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</si>
  <si>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</si>
  <si>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</si>
  <si>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</si>
  <si>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</si>
  <si>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</si>
  <si>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</si>
  <si>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</si>
  <si>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</si>
  <si>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</si>
  <si>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</si>
  <si>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</si>
  <si>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</si>
  <si>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</si>
  <si>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</si>
  <si>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</si>
  <si>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</si>
  <si>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</si>
  <si>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</si>
  <si>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</si>
  <si>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</si>
  <si>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</si>
  <si>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</si>
  <si>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</si>
  <si>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</si>
  <si>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</si>
  <si>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</si>
  <si>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</si>
  <si>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</si>
  <si>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</si>
  <si>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</si>
  <si>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</si>
  <si>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</si>
  <si>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</si>
  <si>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</si>
  <si>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</si>
  <si>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</si>
  <si>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</si>
  <si>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</si>
  <si>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</si>
  <si>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</si>
  <si>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</si>
  <si>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</si>
  <si>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</si>
  <si>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</si>
  <si>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</si>
  <si>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</si>
  <si>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</si>
  <si>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</si>
  <si>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</si>
  <si>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</si>
  <si>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</si>
  <si>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</si>
  <si>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</si>
  <si>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</si>
  <si>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</si>
  <si>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</si>
  <si>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</si>
  <si>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</si>
  <si>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</si>
  <si>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</si>
  <si>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</si>
  <si>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</si>
  <si>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</si>
  <si>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</si>
  <si>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</si>
  <si>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</si>
  <si>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</si>
  <si>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</si>
  <si>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</si>
  <si>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</si>
  <si>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</si>
  <si>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</si>
  <si>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</si>
  <si>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</si>
  <si>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</si>
  <si>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</si>
  <si>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</si>
  <si>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</si>
  <si>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</si>
  <si>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</si>
  <si>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</si>
  <si>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</si>
  <si>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</si>
  <si>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</si>
  <si>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</si>
  <si>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</si>
  <si>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</si>
  <si>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</si>
  <si>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</si>
  <si>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</si>
  <si>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</si>
  <si>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</si>
  <si>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</si>
  <si>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</si>
  <si>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</si>
  <si>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</si>
  <si>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</si>
  <si>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</si>
  <si>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</si>
  <si>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</si>
  <si>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</si>
  <si>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</si>
  <si>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</si>
  <si>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</si>
  <si>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</si>
  <si>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</si>
  <si>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</si>
  <si>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</si>
  <si>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</si>
  <si>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</si>
  <si>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</si>
  <si>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</si>
  <si>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</si>
  <si>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</si>
  <si>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</si>
  <si>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</si>
  <si>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</si>
  <si>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</si>
  <si>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</si>
  <si>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</si>
  <si>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</si>
  <si>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</si>
  <si>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</si>
  <si>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</si>
  <si>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</si>
  <si>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</si>
  <si>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</si>
  <si>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</si>
  <si>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</si>
  <si>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</si>
  <si>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</si>
  <si>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</si>
  <si>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</si>
  <si>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</si>
  <si>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</si>
  <si>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</si>
  <si>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</si>
  <si>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</si>
  <si>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</si>
  <si>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</si>
  <si>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</si>
  <si>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</si>
  <si>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</si>
  <si>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</si>
  <si>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</si>
  <si>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</si>
  <si>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</si>
  <si>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</si>
  <si>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</si>
  <si>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</si>
  <si>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</si>
  <si>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</si>
  <si>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</si>
  <si>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</si>
  <si>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</si>
  <si>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</si>
  <si>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</si>
  <si>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</si>
  <si>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</si>
  <si>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</si>
  <si>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</si>
  <si>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</si>
  <si>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</si>
  <si>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</si>
  <si>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</si>
  <si>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</si>
  <si>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</si>
  <si>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</si>
  <si>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</si>
  <si>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</si>
  <si>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</si>
  <si>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</si>
  <si>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</si>
  <si>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</si>
  <si>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</si>
  <si>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</si>
  <si>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</si>
  <si>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</si>
  <si>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</si>
  <si>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</si>
  <si>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</si>
  <si>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</si>
  <si>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</si>
  <si>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</si>
  <si>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</si>
  <si>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</si>
  <si>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</si>
  <si>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</si>
  <si>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</si>
  <si>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</si>
  <si>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</si>
  <si>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</si>
  <si>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</si>
  <si>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</si>
  <si>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</si>
  <si>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</si>
  <si>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</si>
  <si>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</si>
  <si>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</si>
  <si>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</si>
  <si>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</si>
  <si>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</si>
  <si>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</si>
  <si>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</si>
  <si>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</si>
  <si>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</si>
  <si>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</si>
  <si>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</si>
  <si>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</si>
  <si>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</si>
  <si>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</si>
  <si>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</si>
  <si>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</si>
  <si>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</si>
  <si>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</si>
  <si>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</si>
  <si>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</si>
  <si>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</si>
  <si>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</si>
  <si>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</si>
  <si>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</si>
  <si>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</si>
  <si>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</si>
  <si>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</si>
  <si>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</si>
  <si>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</si>
  <si>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</si>
  <si>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</si>
  <si>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</si>
  <si>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</si>
  <si>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</si>
  <si>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</si>
  <si>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</si>
  <si>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</si>
  <si>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</si>
  <si>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</si>
  <si>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</si>
  <si>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</si>
  <si>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</si>
  <si>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</si>
  <si>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</si>
  <si>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</si>
  <si>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</si>
  <si>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</si>
  <si>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</si>
  <si>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</si>
  <si>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</si>
  <si>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</si>
  <si>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</si>
  <si>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</si>
  <si>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</si>
  <si>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</si>
  <si>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</si>
  <si>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</si>
  <si>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</si>
  <si>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</si>
  <si>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</si>
  <si>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</si>
  <si>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</si>
  <si>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</si>
  <si>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</si>
  <si>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</si>
  <si>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</si>
  <si>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</si>
  <si>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</si>
  <si>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</si>
  <si>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</si>
  <si>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</si>
  <si>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</si>
  <si>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</si>
  <si>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</si>
  <si>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</si>
  <si>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</si>
  <si>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</si>
  <si>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</si>
  <si>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</si>
  <si>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</si>
  <si>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</si>
  <si>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</si>
  <si>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</si>
  <si>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</si>
  <si>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</si>
  <si>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</si>
  <si>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</si>
  <si>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</si>
  <si>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</si>
  <si>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</si>
  <si>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</si>
  <si>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</si>
  <si>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</si>
  <si>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</si>
  <si>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</si>
  <si>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</si>
  <si>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</si>
  <si>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</si>
  <si>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</si>
  <si>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</si>
  <si>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</si>
  <si>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</si>
  <si>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</si>
  <si>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</si>
  <si>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</si>
  <si>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</si>
  <si>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</si>
  <si>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</si>
  <si>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</si>
  <si>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</si>
  <si>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</si>
  <si>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</si>
  <si>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</si>
  <si>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</si>
  <si>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</si>
  <si>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</si>
  <si>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</si>
  <si>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</si>
  <si>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</si>
  <si>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</si>
  <si>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</si>
  <si>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</si>
  <si>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</si>
  <si>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</si>
  <si>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</si>
  <si>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</si>
  <si>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</si>
  <si>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</si>
  <si>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</si>
  <si>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</si>
  <si>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</si>
  <si>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</si>
  <si>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</si>
  <si>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</si>
  <si>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</si>
  <si>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</si>
  <si>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</si>
  <si>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</si>
  <si>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</si>
  <si>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</si>
  <si>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</si>
  <si>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</si>
  <si>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</si>
  <si>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</si>
  <si>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</si>
  <si>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</si>
  <si>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</si>
  <si>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</si>
  <si>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</si>
  <si>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</si>
  <si>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</si>
  <si>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</si>
  <si>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</si>
  <si>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</si>
  <si>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</si>
  <si>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</si>
  <si>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</si>
  <si>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</si>
  <si>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</si>
  <si>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</si>
  <si>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</si>
  <si>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</si>
  <si>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</si>
  <si>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</si>
  <si>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</si>
  <si>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</si>
  <si>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</si>
  <si>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</si>
  <si>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</si>
  <si>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</si>
  <si>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</si>
  <si>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</si>
  <si>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</si>
  <si>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</si>
  <si>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</si>
  <si>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</si>
  <si>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</si>
  <si>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</si>
  <si>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</si>
  <si>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</si>
  <si>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</si>
  <si>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</si>
  <si>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</si>
  <si>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</si>
  <si>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</si>
  <si>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</si>
  <si>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</si>
  <si>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</si>
  <si>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</si>
  <si>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</si>
  <si>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</si>
  <si>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</si>
  <si>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</si>
  <si>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</si>
  <si>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</si>
  <si>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</si>
  <si>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</si>
  <si>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</si>
  <si>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</si>
  <si>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</si>
  <si>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</si>
  <si>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</si>
  <si>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</si>
  <si>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</si>
  <si>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</si>
  <si>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</si>
  <si>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</si>
  <si>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</si>
  <si>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</si>
  <si>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</si>
  <si>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</si>
  <si>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</si>
  <si>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</si>
  <si>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</si>
  <si>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</si>
  <si>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</si>
  <si>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</si>
  <si>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</si>
  <si>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</si>
  <si>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</si>
  <si>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</si>
  <si>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</si>
  <si>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</si>
  <si>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</si>
  <si>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</si>
  <si>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</si>
  <si>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</si>
  <si>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</si>
  <si>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</si>
  <si>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</si>
  <si>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</si>
  <si>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</si>
  <si>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</si>
  <si>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</si>
  <si>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</si>
  <si>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</si>
  <si>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</si>
  <si>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</si>
  <si>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</si>
  <si>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</si>
  <si>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</si>
  <si>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</si>
  <si>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</si>
  <si>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</si>
  <si>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</si>
  <si>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</si>
  <si>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</si>
  <si>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</si>
  <si>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</si>
  <si>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</si>
  <si>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</si>
  <si>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</si>
  <si>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</si>
  <si>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</si>
  <si>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</si>
  <si>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</si>
  <si>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</si>
  <si>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</si>
  <si>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</si>
  <si>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</si>
  <si>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</si>
  <si>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</si>
  <si>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</si>
  <si>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</si>
  <si>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</si>
  <si>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</si>
  <si>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</si>
  <si>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</si>
  <si>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</si>
  <si>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</si>
  <si>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</si>
  <si>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</si>
  <si>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</si>
  <si>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</si>
  <si>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</si>
  <si>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</si>
  <si>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</si>
  <si>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</si>
  <si>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</si>
  <si>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</si>
  <si>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</si>
  <si>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</si>
  <si>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</si>
  <si>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</si>
  <si>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</si>
  <si>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</si>
  <si>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</si>
  <si>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</si>
  <si>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</si>
  <si>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</si>
  <si>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</si>
  <si>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</si>
  <si>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</si>
  <si>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</si>
  <si>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</si>
  <si>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</si>
  <si>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</si>
  <si>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</si>
  <si>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</si>
  <si>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</si>
  <si>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</si>
  <si>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</si>
  <si>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</si>
  <si>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</si>
  <si>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</si>
  <si>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</si>
  <si>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</si>
  <si>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</si>
  <si>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</si>
  <si>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</si>
  <si>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</si>
  <si>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</si>
  <si>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</si>
  <si>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</si>
  <si>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</si>
  <si>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</si>
  <si>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</si>
  <si>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</si>
  <si>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</si>
  <si>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</si>
  <si>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</si>
  <si>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</si>
  <si>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</si>
  <si>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</si>
  <si>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</si>
  <si>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</si>
  <si>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</si>
  <si>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</si>
  <si>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</si>
  <si>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</si>
  <si>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</si>
  <si>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</si>
  <si>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</si>
  <si>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</si>
  <si>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</si>
  <si>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</si>
  <si>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</si>
  <si>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</si>
  <si>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</si>
  <si>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</si>
  <si>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</si>
  <si>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</si>
  <si>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</si>
  <si>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</si>
  <si>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</si>
  <si>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</si>
  <si>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</si>
  <si>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</si>
  <si>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</si>
  <si>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</si>
  <si>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</si>
  <si>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</si>
  <si>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</si>
  <si>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</si>
  <si>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</si>
  <si>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</si>
  <si>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</si>
  <si>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</si>
  <si>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</si>
  <si>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</si>
  <si>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</si>
  <si>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</si>
  <si>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</si>
  <si>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</si>
  <si>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</si>
  <si>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</si>
  <si>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</si>
  <si>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</si>
  <si>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</si>
  <si>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</si>
  <si>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</si>
  <si>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</si>
  <si>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</si>
  <si>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</si>
  <si>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</si>
  <si>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</si>
  <si>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</si>
  <si>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</si>
  <si>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</si>
  <si>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</si>
  <si>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</si>
  <si>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</si>
  <si>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</si>
  <si>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</si>
  <si>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</si>
  <si>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</si>
  <si>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</si>
  <si>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</si>
  <si>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</si>
  <si>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</si>
  <si>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</si>
  <si>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</si>
  <si>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</si>
  <si>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</si>
  <si>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</si>
  <si>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</si>
  <si>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</si>
  <si>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</si>
  <si>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</si>
  <si>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</si>
  <si>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</si>
  <si>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</si>
  <si>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</si>
  <si>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</si>
  <si>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</si>
  <si>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</si>
  <si>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</si>
  <si>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</si>
  <si>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</si>
  <si>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</si>
  <si>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</si>
  <si>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</si>
  <si>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</si>
  <si>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</si>
  <si>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</si>
  <si>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</si>
  <si>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</si>
  <si>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</si>
  <si>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</si>
  <si>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</si>
  <si>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</si>
  <si>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</si>
  <si>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</si>
  <si>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</si>
  <si>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</si>
  <si>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</si>
  <si>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</si>
  <si>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</si>
  <si>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</si>
  <si>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</si>
  <si>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</si>
  <si>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</si>
  <si>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</si>
  <si>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</si>
  <si>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</si>
  <si>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</si>
  <si>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</si>
  <si>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</si>
  <si>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</si>
  <si>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</si>
  <si>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</si>
  <si>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</si>
  <si>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</si>
  <si>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</si>
  <si>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</si>
  <si>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</si>
  <si>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</si>
  <si>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</si>
  <si>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</si>
  <si>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</si>
  <si>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</si>
  <si>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</si>
  <si>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</si>
  <si>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</si>
  <si>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</si>
  <si>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</si>
  <si>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</si>
  <si>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</si>
  <si>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</si>
  <si>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</si>
  <si>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</si>
  <si>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</si>
  <si>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</si>
  <si>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</si>
  <si>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</si>
  <si>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</si>
  <si>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</si>
  <si>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</si>
  <si>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</si>
  <si>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</si>
  <si>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</si>
  <si>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</si>
  <si>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</si>
  <si>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</si>
  <si>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</si>
  <si>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</si>
  <si>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</si>
  <si>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</si>
  <si>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</si>
  <si>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</si>
  <si>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</si>
  <si>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</si>
  <si>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</si>
  <si>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</si>
  <si>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</si>
  <si>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</si>
  <si>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</si>
  <si>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</si>
  <si>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</si>
  <si>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</si>
  <si>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</si>
  <si>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</si>
  <si>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</si>
  <si>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</si>
  <si>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</si>
  <si>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</si>
  <si>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</si>
  <si>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</si>
  <si>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</si>
  <si>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</si>
  <si>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</si>
  <si>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</si>
  <si>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</si>
  <si>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</si>
  <si>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</si>
  <si>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</si>
  <si>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</si>
  <si>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</si>
  <si>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</si>
  <si>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</si>
  <si>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</si>
  <si>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</si>
  <si>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</si>
  <si>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</si>
  <si>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</si>
  <si>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</si>
  <si>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</si>
  <si>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</si>
  <si>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</si>
  <si>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</si>
  <si>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</si>
  <si>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</si>
  <si>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</si>
  <si>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</si>
  <si>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</si>
  <si>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</si>
  <si>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</si>
  <si>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</si>
  <si>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</si>
  <si>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</si>
  <si>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</si>
  <si>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</si>
  <si>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</si>
  <si>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</si>
  <si>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</si>
  <si>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</si>
  <si>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</si>
  <si>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</si>
  <si>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</si>
  <si>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</si>
  <si>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</si>
  <si>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</si>
  <si>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</si>
  <si>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</si>
  <si>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</si>
  <si>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</si>
  <si>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</si>
  <si>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</si>
  <si>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</si>
  <si>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</si>
  <si>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</si>
  <si>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</si>
  <si>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</si>
  <si>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</si>
  <si>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</si>
  <si>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</si>
  <si>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</si>
  <si>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</si>
  <si>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</si>
  <si>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</si>
  <si>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</si>
  <si>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</si>
  <si>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</si>
  <si>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</si>
  <si>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</si>
  <si>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</si>
  <si>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</si>
  <si>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</si>
  <si>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</si>
  <si>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</si>
  <si>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</si>
  <si>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</si>
  <si>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</si>
  <si>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</si>
  <si>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</si>
  <si>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</si>
  <si>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</si>
  <si>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</si>
  <si>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</si>
  <si>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</si>
  <si>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</si>
  <si>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</si>
  <si>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</si>
  <si>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</si>
  <si>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</si>
  <si>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</si>
  <si>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</si>
  <si>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</si>
  <si>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</si>
  <si>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</si>
  <si>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</si>
  <si>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</si>
  <si>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</si>
  <si>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</si>
  <si>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</si>
  <si>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</si>
  <si>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</si>
  <si>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</si>
  <si>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</si>
  <si>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</si>
  <si>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</si>
  <si>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</si>
  <si>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</si>
  <si>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</si>
  <si>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</si>
  <si>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</si>
  <si>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</si>
  <si>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</si>
  <si>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</si>
  <si>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</si>
  <si>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</si>
  <si>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</si>
  <si>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</si>
  <si>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</si>
  <si>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</si>
  <si>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</si>
  <si>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</si>
  <si>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</si>
  <si>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</si>
  <si>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</si>
  <si>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</si>
  <si>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</si>
  <si>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</si>
  <si>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</si>
  <si>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</si>
  <si>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</si>
  <si>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</si>
  <si>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</si>
  <si>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</si>
  <si>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</si>
  <si>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</si>
  <si>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</si>
  <si>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</si>
  <si>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</si>
  <si>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</si>
  <si>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</si>
  <si>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</si>
  <si>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</si>
  <si>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</si>
  <si>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</si>
  <si>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</si>
  <si>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</si>
  <si>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</si>
  <si>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</si>
  <si>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</si>
  <si>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</si>
  <si>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</si>
  <si>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</si>
  <si>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</si>
  <si>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</si>
  <si>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</si>
  <si>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</si>
  <si>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</si>
  <si>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</si>
  <si>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</si>
  <si>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</si>
  <si>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</si>
  <si>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</si>
  <si>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</si>
  <si>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</si>
  <si>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</si>
  <si>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</si>
  <si>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</si>
  <si>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</si>
  <si>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</si>
  <si>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</si>
  <si>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</si>
  <si>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</si>
  <si>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</si>
  <si>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</si>
  <si>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</si>
  <si>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</si>
  <si>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</si>
  <si>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</si>
  <si>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</si>
  <si>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</si>
  <si>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</si>
  <si>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</si>
  <si>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</si>
  <si>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</si>
  <si>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</si>
  <si>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</si>
  <si>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</si>
  <si>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</si>
  <si>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</si>
  <si>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</si>
  <si>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</si>
  <si>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</si>
  <si>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</si>
  <si>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</si>
  <si>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</si>
  <si>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</si>
  <si>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</si>
  <si>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</si>
  <si>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</si>
  <si>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</si>
  <si>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</si>
  <si>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</si>
  <si>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</si>
  <si>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</si>
  <si>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</si>
  <si>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</si>
  <si>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</si>
  <si>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</si>
  <si>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</si>
  <si>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</si>
  <si>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</si>
  <si>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</si>
  <si>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</si>
  <si>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</si>
  <si>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</si>
  <si>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</si>
  <si>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</si>
  <si>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</si>
  <si>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</si>
  <si>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</si>
  <si>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</si>
  <si>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</si>
  <si>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</si>
  <si>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</si>
  <si>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</si>
  <si>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</si>
  <si>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</si>
  <si>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</si>
  <si>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</si>
  <si>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</si>
  <si>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</si>
  <si>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</si>
  <si>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</si>
  <si>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</si>
  <si>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</si>
  <si>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</si>
  <si>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</si>
  <si>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</si>
  <si>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</si>
  <si>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</si>
  <si>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</si>
  <si>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</si>
  <si>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</si>
  <si>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</si>
  <si>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</si>
  <si>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</si>
  <si>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</si>
  <si>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</si>
  <si>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</si>
  <si>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</si>
  <si>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</si>
  <si>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</si>
  <si>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</si>
  <si>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</si>
  <si>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</si>
  <si>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</si>
  <si>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</si>
  <si>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</si>
  <si>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</si>
  <si>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</si>
  <si>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</si>
  <si>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</si>
  <si>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</si>
  <si>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</si>
  <si>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</si>
  <si>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</si>
  <si>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</si>
  <si>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</si>
  <si>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</si>
  <si>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</si>
  <si>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</si>
  <si>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</si>
  <si>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</si>
  <si>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</si>
  <si>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</si>
  <si>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</si>
  <si>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</si>
  <si>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</si>
  <si>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</si>
  <si>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</si>
  <si>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</si>
  <si>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</si>
  <si>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</si>
  <si>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</si>
  <si>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</si>
  <si>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</si>
  <si>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</si>
  <si>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</si>
  <si>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</si>
  <si>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</si>
  <si>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</si>
  <si>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</si>
  <si>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</si>
  <si>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</si>
  <si>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</si>
  <si>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</si>
  <si>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</si>
  <si>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</si>
  <si>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</si>
  <si>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</si>
  <si>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</si>
  <si>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</si>
  <si>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</si>
  <si>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</si>
  <si>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</si>
  <si>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</si>
  <si>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</si>
  <si>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</si>
  <si>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</si>
  <si>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</si>
  <si>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</si>
  <si>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</si>
  <si>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</si>
  <si>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</si>
  <si>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</si>
  <si>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</si>
  <si>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</si>
  <si>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</si>
  <si>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</si>
  <si>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</si>
  <si>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</si>
  <si>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</si>
  <si>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</si>
  <si>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</si>
  <si>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</si>
  <si>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</si>
  <si>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</si>
  <si>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</si>
  <si>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</si>
  <si>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</si>
  <si>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</si>
  <si>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</si>
  <si>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</si>
  <si>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</si>
  <si>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</si>
  <si>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</si>
  <si>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</si>
  <si>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</si>
  <si>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</si>
  <si>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</si>
  <si>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</si>
  <si>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</si>
  <si>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</si>
  <si>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</si>
  <si>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</si>
  <si>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</si>
  <si>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</si>
  <si>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</si>
  <si>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</si>
  <si>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</si>
  <si>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</si>
  <si>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</si>
  <si>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</si>
  <si>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</si>
  <si>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</si>
  <si>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</si>
  <si>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</si>
  <si>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</si>
  <si>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</si>
  <si>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</si>
  <si>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</si>
  <si>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</si>
  <si>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</si>
  <si>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</si>
  <si>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</si>
  <si>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</si>
  <si>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</si>
  <si>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</si>
  <si>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</si>
  <si>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</si>
  <si>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</si>
  <si>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</si>
  <si>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</si>
  <si>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</si>
  <si>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</si>
  <si>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</si>
  <si>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</si>
  <si>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</si>
  <si>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</si>
  <si>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</si>
  <si>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</si>
  <si>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</si>
  <si>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</si>
  <si>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</si>
  <si>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</si>
  <si>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</si>
  <si>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</si>
  <si>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</si>
  <si>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</si>
  <si>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</si>
  <si>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</si>
  <si>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</si>
  <si>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</si>
  <si>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</si>
  <si>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</si>
  <si>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</si>
  <si>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</si>
  <si>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</si>
  <si>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</si>
  <si>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</si>
  <si>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</si>
  <si>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</si>
  <si>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</si>
  <si>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</si>
  <si>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</si>
  <si>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</si>
  <si>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</si>
  <si>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</si>
  <si>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</si>
  <si>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</si>
  <si>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</si>
  <si>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</si>
  <si>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</si>
  <si>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</si>
  <si>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</si>
  <si>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</si>
  <si>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</si>
  <si>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</si>
  <si>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</si>
  <si>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</si>
  <si>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</si>
  <si>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</si>
  <si>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</si>
  <si>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</si>
  <si>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</si>
  <si>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</si>
  <si>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</si>
  <si>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</si>
  <si>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</si>
  <si>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</si>
  <si>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</si>
  <si>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</si>
  <si>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</si>
  <si>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</si>
  <si>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</si>
  <si>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</si>
  <si>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</si>
  <si>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</si>
  <si>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</si>
  <si>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</si>
  <si>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</si>
  <si>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</si>
  <si>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</si>
  <si>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</si>
  <si>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</si>
  <si>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</si>
  <si>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</si>
  <si>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</si>
  <si>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</si>
  <si>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</si>
  <si>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</si>
  <si>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</si>
  <si>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</si>
  <si>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</si>
  <si>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</si>
  <si>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</si>
  <si>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</si>
  <si>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</si>
  <si>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</si>
  <si>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</si>
  <si>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</si>
  <si>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</si>
  <si>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</si>
  <si>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</si>
  <si>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</si>
  <si>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</si>
  <si>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</si>
  <si>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</si>
  <si>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</si>
  <si>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</si>
  <si>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</si>
  <si>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</si>
  <si>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</si>
  <si>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</si>
  <si>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</si>
  <si>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</si>
  <si>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</si>
  <si>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</si>
  <si>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</si>
  <si>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</si>
  <si>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</si>
  <si>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</si>
  <si>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</si>
  <si>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</si>
  <si>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</si>
  <si>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</si>
  <si>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</si>
  <si>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</si>
  <si>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</si>
  <si>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</si>
  <si>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</si>
  <si>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</si>
  <si>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</si>
  <si>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</si>
  <si>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</si>
  <si>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</si>
  <si>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</si>
  <si>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</si>
  <si>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</si>
  <si>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</si>
  <si>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</si>
  <si>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</si>
  <si>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</si>
  <si>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</si>
  <si>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</si>
  <si>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</si>
  <si>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</si>
  <si>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</si>
  <si>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</si>
  <si>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</si>
  <si>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</si>
  <si>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</si>
  <si>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</si>
  <si>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</si>
  <si>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</si>
  <si>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</si>
  <si>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</si>
  <si>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</si>
  <si>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</si>
  <si>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</si>
  <si>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</si>
  <si>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</si>
  <si>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</si>
  <si>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</si>
  <si>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</si>
  <si>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</si>
  <si>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</si>
  <si>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</si>
  <si>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</si>
  <si>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</si>
  <si>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</si>
  <si>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</si>
  <si>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</si>
  <si>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</si>
  <si>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</si>
  <si>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</si>
  <si>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</si>
  <si>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</si>
  <si>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</si>
  <si>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</si>
  <si>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</si>
  <si>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</si>
  <si>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</si>
  <si>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</si>
  <si>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</si>
  <si>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</si>
  <si>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</si>
  <si>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</si>
  <si>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</si>
  <si>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</si>
  <si>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</si>
  <si>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</si>
  <si>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</si>
  <si>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</si>
  <si>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</si>
  <si>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</si>
  <si>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</si>
  <si>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</si>
  <si>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</si>
  <si>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</si>
  <si>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</si>
  <si>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</si>
  <si>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</si>
  <si>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</si>
  <si>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</si>
  <si>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</si>
  <si>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</si>
  <si>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</si>
  <si>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</si>
  <si>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</si>
  <si>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</si>
  <si>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</si>
  <si>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</si>
  <si>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</si>
  <si>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</si>
  <si>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</si>
  <si>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</si>
  <si>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</si>
  <si>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</si>
  <si>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</si>
  <si>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</si>
  <si>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</si>
  <si>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</si>
  <si>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</si>
  <si>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</si>
  <si>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</si>
  <si>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</si>
  <si>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</si>
  <si>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</si>
  <si>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</si>
  <si>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</si>
  <si>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</si>
  <si>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</si>
  <si>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</si>
  <si>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</si>
  <si>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</si>
  <si>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</si>
  <si>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</si>
  <si>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</si>
  <si>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</si>
  <si>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</si>
  <si>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</si>
  <si>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</si>
  <si>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</si>
  <si>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</si>
  <si>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</si>
  <si>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</si>
  <si>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</si>
  <si>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</si>
  <si>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</si>
  <si>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</si>
  <si>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</si>
  <si>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</si>
  <si>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</si>
  <si>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</si>
  <si>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</si>
  <si>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</si>
  <si>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</si>
  <si>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</si>
  <si>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</si>
  <si>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</si>
  <si>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</si>
  <si>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</si>
  <si>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</si>
  <si>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</si>
  <si>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</si>
  <si>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</si>
  <si>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</si>
  <si>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</si>
  <si>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</si>
  <si>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</si>
  <si>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</si>
  <si>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</si>
  <si>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</si>
  <si>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</si>
  <si>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</si>
  <si>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</si>
  <si>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</si>
  <si>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</si>
  <si>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</si>
  <si>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</si>
  <si>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</si>
  <si>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</si>
  <si>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</si>
  <si>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</si>
  <si>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</si>
  <si>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</si>
  <si>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</si>
  <si>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</si>
  <si>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</si>
  <si>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</si>
  <si>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</si>
  <si>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</si>
  <si>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</si>
  <si>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</si>
  <si>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</si>
  <si>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</si>
  <si>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</si>
  <si>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</si>
  <si>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</si>
  <si>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</si>
  <si>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</si>
  <si>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</si>
  <si>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</si>
  <si>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</si>
  <si>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</si>
  <si>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</si>
  <si>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</si>
  <si>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</si>
  <si>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</si>
  <si>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</si>
  <si>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</si>
  <si>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</si>
  <si>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</si>
  <si>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</si>
  <si>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</si>
  <si>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</si>
  <si>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</si>
  <si>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</si>
  <si>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</si>
  <si>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</si>
  <si>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</si>
  <si>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</si>
  <si>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</si>
  <si>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</si>
  <si>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</si>
  <si>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</si>
  <si>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</si>
  <si>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</si>
  <si>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</si>
  <si>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</si>
  <si>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</si>
  <si>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</si>
  <si>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</si>
  <si>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</si>
  <si>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</si>
  <si>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</si>
  <si>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</si>
  <si>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</si>
  <si>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</si>
  <si>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</si>
  <si>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</si>
  <si>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</si>
  <si>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</si>
  <si>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</si>
  <si>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</si>
  <si>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</si>
  <si>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</si>
  <si>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</si>
  <si>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</si>
  <si>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</si>
  <si>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</si>
  <si>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</si>
  <si>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</si>
  <si>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</si>
  <si>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</si>
  <si>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</si>
  <si>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</si>
  <si>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</si>
  <si>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</si>
  <si>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</si>
  <si>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</si>
  <si>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</si>
  <si>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</si>
  <si>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</si>
  <si>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</si>
  <si>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</si>
  <si>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</si>
  <si>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</si>
  <si>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</si>
  <si>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</si>
  <si>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</si>
  <si>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</si>
  <si>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</si>
  <si>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</si>
  <si>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</si>
  <si>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</si>
  <si>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</si>
  <si>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</si>
  <si>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</si>
  <si>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</si>
  <si>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</si>
  <si>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</si>
  <si>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</si>
  <si>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</si>
  <si>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</si>
  <si>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</si>
  <si>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</si>
  <si>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</si>
  <si>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</si>
  <si>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</si>
  <si>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</si>
  <si>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</si>
  <si>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</si>
  <si>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</si>
  <si>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</si>
  <si>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</si>
  <si>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</si>
  <si>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</si>
  <si>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</si>
  <si>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</si>
  <si>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</si>
  <si>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</si>
  <si>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</si>
  <si>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</si>
  <si>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</si>
  <si>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</si>
  <si>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</si>
  <si>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</si>
  <si>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</si>
  <si>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</si>
  <si>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</si>
  <si>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</si>
  <si>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</si>
  <si>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</si>
  <si>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</si>
  <si>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</si>
  <si>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</si>
  <si>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</si>
  <si>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</si>
  <si>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</si>
  <si>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</si>
  <si>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</si>
  <si>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</si>
  <si>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</si>
  <si>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</si>
  <si>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</si>
  <si>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</si>
  <si>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</si>
  <si>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</si>
  <si>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</si>
  <si>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</si>
  <si>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</si>
  <si>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</si>
  <si>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</si>
  <si>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</si>
  <si>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</si>
  <si>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</si>
  <si>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</si>
  <si>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</si>
  <si>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</si>
  <si>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</si>
  <si>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</si>
  <si>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</si>
  <si>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</si>
  <si>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</si>
  <si>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</si>
  <si>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</si>
  <si>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</si>
  <si>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</si>
  <si>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</si>
  <si>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</si>
  <si>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</si>
  <si>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</si>
  <si>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</si>
  <si>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</si>
  <si>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</si>
  <si>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</si>
  <si>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</si>
  <si>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</si>
  <si>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</si>
  <si>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</si>
  <si>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</si>
  <si>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</si>
  <si>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</si>
  <si>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</si>
  <si>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</si>
  <si>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</si>
  <si>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</si>
  <si>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</si>
  <si>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</si>
  <si>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</si>
  <si>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</si>
  <si>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</si>
  <si>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</si>
  <si>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</si>
  <si>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</si>
  <si>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</si>
  <si>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</si>
  <si>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</si>
  <si>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</si>
  <si>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</si>
  <si>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</si>
  <si>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</si>
  <si>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</si>
  <si>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</si>
  <si>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</si>
  <si>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</si>
  <si>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</si>
  <si>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</si>
  <si>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</si>
  <si>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</si>
  <si>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</si>
  <si>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</si>
  <si>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</si>
  <si>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</si>
  <si>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</si>
  <si>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</si>
  <si>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</si>
  <si>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</si>
  <si>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</si>
  <si>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</si>
  <si>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</si>
  <si>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</si>
  <si>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</si>
  <si>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</si>
  <si>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</si>
  <si>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</si>
  <si>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</si>
  <si>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</si>
  <si>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</si>
  <si>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</si>
  <si>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</si>
  <si>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</si>
  <si>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</si>
  <si>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</si>
  <si>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</si>
  <si>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</si>
  <si>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</si>
  <si>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</si>
  <si>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</si>
  <si>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</si>
  <si>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</si>
  <si>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</si>
  <si>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</si>
  <si>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</si>
  <si>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</si>
  <si>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</si>
  <si>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</si>
  <si>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</si>
  <si>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</si>
  <si>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</si>
  <si>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</si>
  <si>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</si>
  <si>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</si>
  <si>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</si>
  <si>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</si>
  <si>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</si>
  <si>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</si>
  <si>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</si>
  <si>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</si>
  <si>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</si>
  <si>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</si>
  <si>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</si>
  <si>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</si>
  <si>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</si>
  <si>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</si>
  <si>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</si>
  <si>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</si>
  <si>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</si>
  <si>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</si>
  <si>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</si>
  <si>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</si>
  <si>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</si>
  <si>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</si>
  <si>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</si>
  <si>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</si>
  <si>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</si>
  <si>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</si>
  <si>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</si>
  <si>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</si>
  <si>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</si>
  <si>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</si>
  <si>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</si>
  <si>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</si>
  <si>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</si>
  <si>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</si>
  <si>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</si>
  <si>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</si>
  <si>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</si>
  <si>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</si>
  <si>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</si>
  <si>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</si>
  <si>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</si>
  <si>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</si>
  <si>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</si>
  <si>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</si>
  <si>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</si>
  <si>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</si>
  <si>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</si>
  <si>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</si>
  <si>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</si>
  <si>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</si>
  <si>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</si>
  <si>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</si>
  <si>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</si>
  <si>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</si>
  <si>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</si>
  <si>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</si>
  <si>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</si>
  <si>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</si>
  <si>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</si>
  <si>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</si>
  <si>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</si>
  <si>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</si>
  <si>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</si>
  <si>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</si>
  <si>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</si>
  <si>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</si>
  <si>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</si>
  <si>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</si>
  <si>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</si>
  <si>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</si>
  <si>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</si>
  <si>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</si>
  <si>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</si>
  <si>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</si>
  <si>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</si>
  <si>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</si>
  <si>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</si>
  <si>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</si>
  <si>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</si>
  <si>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</si>
  <si>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</si>
  <si>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</si>
  <si>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</si>
  <si>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</si>
  <si>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</si>
  <si>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</si>
  <si>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</si>
  <si>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</si>
  <si>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</si>
  <si>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</si>
  <si>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</si>
  <si>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</si>
  <si>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</si>
  <si>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</si>
  <si>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</si>
  <si>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</si>
  <si>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</si>
  <si>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</si>
  <si>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</si>
  <si>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</si>
  <si>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</si>
  <si>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</si>
  <si>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</si>
  <si>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</si>
  <si>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</si>
  <si>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</si>
  <si>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</si>
  <si>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</si>
  <si>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</si>
  <si>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</si>
  <si>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</si>
  <si>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</si>
  <si>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</si>
  <si>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</si>
  <si>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</si>
  <si>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</si>
  <si>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</si>
  <si>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</si>
  <si>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</si>
  <si>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</si>
  <si>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</si>
  <si>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</si>
  <si>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</si>
  <si>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</si>
  <si>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</si>
  <si>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</si>
  <si>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</si>
  <si>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</si>
  <si>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</si>
  <si>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</si>
  <si>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</si>
  <si>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</si>
  <si>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</si>
  <si>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</si>
  <si>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</si>
  <si>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</si>
  <si>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</si>
  <si>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</si>
  <si>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</si>
  <si>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</si>
  <si>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</si>
  <si>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</si>
  <si>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</si>
  <si>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</si>
  <si>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</si>
  <si>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</si>
  <si>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</si>
  <si>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</si>
  <si>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</si>
  <si>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</si>
  <si>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</si>
  <si>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</si>
  <si>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</si>
  <si>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</si>
  <si>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</si>
  <si>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</si>
  <si>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</si>
  <si>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</si>
  <si>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</si>
  <si>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</si>
  <si>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</si>
  <si>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</si>
  <si>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</si>
  <si>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</si>
  <si>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</si>
  <si>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</si>
  <si>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</si>
  <si>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</si>
  <si>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</si>
  <si>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</si>
  <si>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</si>
  <si>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</si>
  <si>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</si>
  <si>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</si>
  <si>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</si>
  <si>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</si>
  <si>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</si>
  <si>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</si>
  <si>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</si>
  <si>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</si>
  <si>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</si>
  <si>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</si>
  <si>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</si>
  <si>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</si>
  <si>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</si>
  <si>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</si>
  <si>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</si>
  <si>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</si>
  <si>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</si>
  <si>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</si>
  <si>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</si>
  <si>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</si>
  <si>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</si>
  <si>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</si>
  <si>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</si>
  <si>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</si>
  <si>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</si>
  <si>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</si>
  <si>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</si>
  <si>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</si>
  <si>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</si>
  <si>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</si>
  <si>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</si>
  <si>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</si>
  <si>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</si>
  <si>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</si>
  <si>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</si>
  <si>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</si>
  <si>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</si>
  <si>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</si>
  <si>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</si>
  <si>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</si>
  <si>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</si>
  <si>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</si>
  <si>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</si>
  <si>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</si>
  <si>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</si>
  <si>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</si>
  <si>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</si>
  <si>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</si>
  <si>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</si>
  <si>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</si>
  <si>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</si>
  <si>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</si>
  <si>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</si>
  <si>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</si>
  <si>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</si>
  <si>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</si>
  <si>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</si>
  <si>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</si>
  <si>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</si>
  <si>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</si>
  <si>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</si>
  <si>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</si>
  <si>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</si>
  <si>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</si>
  <si>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</si>
  <si>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</si>
  <si>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</si>
  <si>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</si>
  <si>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</si>
  <si>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</si>
  <si>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</si>
  <si>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</si>
  <si>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</si>
  <si>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</si>
  <si>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</si>
  <si>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</si>
  <si>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</si>
  <si>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</si>
  <si>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</si>
  <si>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</si>
  <si>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</si>
  <si>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</si>
  <si>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</si>
  <si>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</si>
  <si>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</si>
  <si>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</si>
  <si>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</si>
  <si>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</si>
  <si>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</si>
  <si>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</si>
  <si>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</si>
  <si>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</si>
  <si>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</si>
  <si>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</si>
  <si>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</si>
  <si>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</si>
  <si>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</si>
  <si>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</si>
  <si>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</si>
  <si>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</si>
  <si>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</si>
  <si>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</si>
  <si>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</si>
  <si>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</si>
  <si>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</si>
  <si>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</si>
  <si>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</si>
  <si>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</si>
  <si>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</si>
  <si>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</si>
  <si>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</si>
  <si>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</si>
  <si>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</si>
  <si>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</si>
  <si>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</si>
  <si>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</si>
  <si>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</si>
  <si>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</si>
  <si>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</si>
  <si>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</si>
  <si>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</si>
  <si>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</si>
  <si>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</si>
  <si>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</si>
  <si>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</si>
  <si>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</si>
  <si>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</si>
  <si>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</si>
  <si>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</si>
  <si>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</si>
  <si>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</si>
  <si>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</si>
  <si>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</si>
  <si>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</si>
  <si>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</si>
  <si>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</si>
  <si>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</si>
  <si>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</si>
  <si>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</si>
  <si>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</si>
  <si>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</si>
  <si>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</si>
  <si>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</si>
  <si>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</si>
  <si>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</si>
  <si>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</si>
  <si>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</si>
  <si>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</si>
  <si>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</si>
  <si>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</si>
  <si>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</si>
  <si>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</si>
  <si>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</si>
  <si>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</si>
  <si>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</si>
  <si>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</si>
  <si>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</si>
  <si>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</si>
  <si>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</si>
  <si>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</si>
  <si>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</si>
  <si>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</si>
  <si>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</si>
  <si>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</si>
  <si>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</si>
  <si>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</si>
  <si>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</si>
  <si>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</si>
  <si>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</si>
  <si>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</si>
  <si>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</si>
  <si>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</si>
  <si>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</si>
  <si>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</si>
  <si>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</si>
  <si>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</si>
  <si>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</si>
  <si>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</si>
  <si>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</si>
  <si>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</si>
  <si>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</si>
  <si>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</si>
  <si>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</si>
  <si>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</si>
  <si>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</si>
  <si>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</si>
  <si>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</si>
  <si>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</si>
  <si>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</si>
  <si>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</si>
  <si>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</si>
  <si>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</si>
  <si>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</si>
  <si>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</si>
  <si>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</si>
  <si>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</si>
  <si>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</si>
  <si>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</si>
  <si>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</si>
  <si>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</si>
  <si>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</si>
  <si>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</si>
  <si>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</si>
  <si>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</si>
  <si>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</si>
  <si>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</si>
  <si>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</si>
  <si>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</si>
  <si>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</si>
  <si>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</si>
  <si>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</si>
  <si>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</si>
  <si>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</si>
  <si>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</si>
  <si>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</si>
  <si>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</si>
  <si>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</si>
  <si>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</si>
  <si>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</si>
  <si>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</si>
  <si>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</si>
  <si>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</si>
  <si>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</si>
  <si>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</si>
  <si>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</si>
  <si>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</si>
  <si>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</si>
  <si>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</si>
  <si>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</si>
  <si>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</si>
  <si>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</si>
  <si>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</si>
  <si>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</si>
  <si>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</si>
  <si>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</si>
  <si>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</si>
  <si>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</si>
  <si>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</si>
  <si>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</si>
  <si>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</si>
  <si>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</si>
  <si>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</si>
  <si>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</si>
  <si>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</si>
  <si>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</si>
  <si>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</si>
  <si>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</si>
  <si>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</si>
  <si>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</si>
  <si>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</si>
  <si>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</si>
  <si>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</si>
  <si>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</si>
  <si>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</si>
  <si>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</si>
  <si>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</si>
  <si>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</si>
  <si>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</si>
  <si>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</si>
  <si>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</si>
  <si>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</si>
  <si>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</si>
  <si>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</si>
  <si>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</si>
  <si>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</si>
  <si>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</si>
  <si>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</si>
  <si>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</si>
  <si>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</si>
  <si>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</si>
  <si>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</si>
  <si>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</si>
  <si>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</si>
  <si>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</si>
  <si>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</si>
  <si>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</si>
  <si>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</si>
  <si>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</si>
  <si>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</si>
  <si>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</si>
  <si>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</si>
  <si>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</si>
  <si>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</si>
  <si>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</si>
  <si>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</si>
  <si>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</si>
  <si>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</si>
  <si>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</si>
  <si>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</si>
  <si>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</si>
  <si>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</si>
  <si>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</si>
  <si>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</si>
  <si>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</si>
  <si>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</si>
  <si>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</si>
  <si>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</si>
  <si>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</si>
  <si>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</si>
  <si>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</si>
  <si>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</si>
  <si>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</si>
  <si>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</si>
  <si>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</si>
  <si>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</si>
  <si>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</si>
  <si>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</si>
  <si>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</si>
  <si>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</si>
  <si>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</si>
  <si>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</si>
  <si>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</si>
  <si>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</si>
  <si>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</si>
  <si>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</si>
  <si>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</si>
  <si>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</si>
  <si>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</si>
  <si>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</si>
  <si>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</si>
  <si>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</si>
  <si>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</si>
  <si>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</si>
  <si>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</si>
  <si>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</si>
  <si>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</si>
  <si>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</si>
  <si>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</si>
  <si>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</si>
  <si>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</si>
  <si>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</si>
  <si>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</si>
  <si>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</si>
  <si>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</si>
  <si>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</si>
  <si>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</si>
  <si>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</si>
  <si>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</si>
  <si>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</si>
  <si>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</si>
  <si>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</si>
  <si>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</si>
  <si>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</si>
  <si>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</si>
  <si>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</si>
  <si>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</si>
  <si>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</si>
  <si>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</si>
  <si>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</si>
  <si>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</si>
  <si>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</si>
  <si>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</si>
  <si>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</si>
  <si>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</si>
  <si>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</si>
  <si>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</si>
  <si>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</si>
  <si>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</si>
  <si>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</si>
  <si>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</si>
  <si>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</si>
  <si>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</si>
  <si>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</si>
  <si>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</si>
  <si>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</si>
  <si>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</si>
  <si>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</si>
  <si>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</si>
  <si>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</si>
  <si>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</si>
  <si>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</si>
  <si>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</si>
  <si>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</si>
  <si>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</si>
  <si>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</si>
  <si>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</si>
  <si>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</si>
  <si>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</si>
  <si>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</si>
  <si>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</si>
  <si>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</si>
  <si>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</si>
  <si>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</si>
  <si>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</si>
  <si>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</si>
  <si>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</si>
  <si>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</si>
  <si>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</si>
  <si>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</si>
  <si>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</si>
  <si>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</si>
  <si>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</si>
  <si>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</si>
  <si>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</si>
  <si>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</si>
  <si>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</si>
  <si>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</si>
  <si>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</si>
  <si>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</si>
  <si>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</si>
  <si>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</si>
  <si>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</si>
  <si>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</si>
  <si>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</si>
  <si>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</si>
  <si>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</si>
  <si>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</si>
  <si>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</si>
  <si>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</si>
  <si>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</si>
  <si>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</si>
  <si>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</si>
  <si>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</si>
  <si>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</si>
  <si>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</si>
  <si>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</si>
  <si>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</si>
  <si>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</si>
  <si>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</si>
  <si>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</si>
  <si>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</si>
  <si>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</si>
  <si>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</si>
  <si>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</si>
  <si>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</si>
  <si>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</si>
  <si>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</si>
  <si>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</si>
  <si>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</si>
  <si>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</si>
  <si>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</si>
  <si>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</si>
  <si>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</si>
  <si>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</si>
  <si>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</si>
  <si>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</si>
  <si>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</si>
  <si>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</si>
  <si>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</si>
  <si>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</si>
  <si>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</si>
  <si>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</si>
  <si>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</si>
  <si>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</si>
  <si>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</si>
  <si>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</si>
  <si>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</si>
  <si>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</si>
  <si>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</si>
  <si>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</si>
  <si>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</si>
  <si>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</si>
  <si>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</si>
  <si>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</si>
  <si>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</si>
  <si>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</si>
  <si>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</si>
  <si>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</si>
  <si>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</si>
  <si>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</si>
  <si>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</si>
  <si>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</si>
  <si>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</si>
  <si>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</si>
  <si>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</si>
  <si>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</si>
  <si>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</si>
  <si>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</si>
  <si>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</si>
  <si>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</si>
  <si>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</si>
  <si>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</si>
  <si>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</si>
  <si>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</si>
  <si>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</si>
  <si>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</si>
  <si>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</si>
  <si>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</si>
  <si>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</si>
  <si>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</si>
  <si>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</si>
  <si>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</si>
  <si>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</si>
  <si>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</si>
  <si>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</si>
  <si>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</si>
  <si>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</si>
  <si>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</si>
  <si>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</si>
  <si>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</si>
  <si>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</si>
  <si>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</si>
  <si>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</si>
  <si>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</si>
  <si>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</si>
  <si>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</si>
  <si>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</si>
  <si>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</si>
  <si>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</si>
  <si>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</si>
  <si>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</si>
  <si>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</si>
  <si>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</si>
  <si>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</si>
  <si>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</si>
  <si>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</si>
  <si>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</si>
  <si>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</si>
  <si>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</si>
  <si>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</si>
  <si>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</si>
  <si>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</si>
  <si>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</si>
  <si>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</si>
  <si>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</si>
  <si>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</si>
  <si>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</si>
  <si>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</si>
  <si>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</si>
  <si>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</si>
  <si>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</si>
  <si>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</si>
  <si>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</si>
  <si>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</si>
  <si>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</si>
  <si>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</si>
  <si>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</si>
  <si>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</si>
  <si>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</si>
  <si>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</si>
  <si>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</si>
  <si>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</si>
  <si>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</si>
  <si>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</si>
  <si>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</si>
  <si>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</si>
  <si>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</si>
  <si>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</si>
  <si>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</si>
  <si>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</si>
  <si>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</si>
  <si>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</si>
  <si>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</si>
  <si>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</si>
  <si>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</si>
  <si>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</si>
  <si>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</si>
  <si>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</si>
  <si>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</si>
  <si>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</si>
  <si>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</si>
  <si>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</si>
  <si>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</si>
  <si>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</si>
  <si>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</si>
  <si>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</si>
  <si>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</si>
  <si>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</si>
  <si>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</si>
  <si>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</si>
  <si>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</si>
  <si>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</si>
  <si>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</si>
  <si>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</si>
  <si>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</si>
  <si>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</si>
  <si>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</si>
  <si>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</si>
  <si>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</si>
  <si>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</si>
  <si>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</si>
  <si>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</si>
  <si>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</si>
  <si>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</si>
  <si>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</si>
  <si>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</si>
  <si>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</si>
  <si>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</si>
  <si>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</si>
  <si>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</si>
  <si>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</si>
  <si>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</si>
  <si>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</si>
  <si>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</si>
  <si>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</si>
  <si>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</si>
  <si>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</si>
  <si>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</si>
  <si>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</si>
  <si>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</si>
  <si>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</si>
  <si>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</si>
  <si>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</si>
  <si>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</si>
  <si>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</si>
  <si>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</si>
  <si>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</si>
  <si>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</si>
  <si>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</si>
  <si>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</si>
  <si>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</si>
  <si>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</si>
  <si>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</si>
  <si>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</si>
  <si>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</si>
  <si>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</si>
  <si>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</si>
  <si>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</si>
  <si>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</si>
  <si>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</si>
  <si>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</si>
  <si>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</si>
  <si>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</si>
  <si>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</si>
  <si>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</si>
  <si>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</si>
  <si>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</si>
  <si>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</si>
  <si>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</si>
  <si>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</si>
  <si>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</si>
  <si>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</si>
  <si>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</si>
  <si>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</si>
  <si>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</si>
  <si>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</si>
  <si>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</si>
  <si>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</si>
  <si>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</si>
  <si>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</si>
  <si>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</si>
  <si>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</si>
  <si>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</si>
  <si>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</si>
  <si>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</si>
  <si>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</si>
  <si>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</si>
  <si>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</si>
  <si>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</si>
  <si>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</si>
  <si>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</si>
  <si>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</si>
  <si>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</si>
  <si>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</si>
  <si>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</si>
  <si>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</si>
  <si>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</si>
  <si>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</si>
  <si>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</si>
  <si>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</si>
  <si>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</si>
  <si>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</si>
  <si>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</si>
  <si>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</si>
  <si>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</si>
  <si>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</si>
  <si>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</si>
  <si>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</si>
  <si>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</si>
  <si>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</si>
  <si>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</si>
  <si>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</si>
  <si>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</si>
  <si>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</si>
  <si>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</si>
  <si>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</si>
  <si>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</si>
  <si>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</si>
  <si>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</si>
  <si>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</si>
  <si>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</si>
  <si>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</si>
  <si>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</si>
  <si>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</si>
  <si>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</si>
  <si>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</si>
  <si>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</si>
  <si>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</si>
  <si>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</si>
  <si>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</si>
  <si>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</si>
  <si>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</si>
  <si>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</si>
  <si>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</si>
  <si>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</si>
  <si>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</si>
  <si>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</si>
  <si>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</si>
  <si>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</si>
  <si>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</si>
  <si>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</si>
  <si>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</si>
  <si>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</si>
  <si>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</si>
  <si>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</si>
  <si>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</si>
  <si>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</si>
  <si>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</si>
  <si>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</si>
  <si>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</si>
  <si>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</si>
  <si>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</si>
  <si>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</si>
  <si>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</si>
  <si>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</si>
  <si>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</si>
  <si>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</si>
  <si>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</si>
  <si>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</si>
  <si>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</si>
  <si>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</si>
  <si>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</si>
  <si>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</si>
  <si>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</si>
  <si>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</si>
  <si>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</si>
  <si>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</si>
  <si>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</si>
  <si>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</si>
  <si>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</si>
  <si>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</si>
  <si>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</si>
  <si>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</si>
  <si>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</si>
  <si>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</si>
  <si>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</si>
  <si>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</si>
  <si>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</si>
  <si>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</si>
  <si>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</si>
  <si>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</si>
  <si>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</si>
  <si>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</si>
  <si>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</si>
  <si>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</si>
  <si>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</si>
  <si>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</si>
  <si>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</si>
  <si>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</si>
  <si>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</si>
  <si>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</si>
  <si>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</si>
  <si>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</si>
  <si>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</si>
  <si>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</si>
  <si>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</si>
  <si>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</si>
  <si>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</si>
  <si>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</si>
  <si>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</si>
  <si>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</si>
  <si>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</si>
  <si>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</si>
  <si>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</si>
  <si>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</si>
  <si>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</si>
  <si>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</si>
  <si>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</si>
  <si>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</si>
  <si>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</si>
  <si>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</si>
  <si>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</si>
  <si>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</si>
  <si>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</si>
  <si>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</si>
  <si>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</si>
  <si>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</si>
  <si>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</si>
  <si>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</si>
  <si>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</si>
  <si>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</si>
  <si>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</si>
  <si>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</si>
  <si>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</si>
  <si>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</si>
  <si>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</si>
  <si>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</si>
  <si>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</si>
  <si>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</si>
  <si>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</si>
  <si>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</si>
  <si>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</si>
  <si>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</si>
  <si>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</si>
  <si>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</si>
  <si>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</si>
  <si>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</si>
  <si>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</si>
  <si>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</si>
  <si>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</si>
  <si>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</si>
  <si>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</si>
  <si>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</si>
  <si>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</si>
  <si>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</si>
  <si>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</si>
  <si>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</si>
  <si>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</si>
  <si>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</si>
  <si>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</si>
  <si>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</si>
  <si>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</si>
  <si>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</si>
  <si>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</si>
  <si>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</si>
  <si>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</si>
  <si>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</si>
  <si>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</si>
  <si>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</si>
  <si>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</si>
  <si>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</si>
  <si>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</si>
  <si>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</si>
  <si>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</si>
  <si>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</si>
  <si>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</si>
  <si>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</si>
  <si>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</si>
  <si>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</si>
  <si>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</si>
  <si>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</si>
  <si>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</si>
  <si>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</si>
  <si>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</si>
  <si>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</si>
  <si>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</si>
  <si>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</si>
  <si>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</si>
  <si>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</si>
  <si>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</si>
  <si>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</si>
  <si>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</si>
  <si>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</si>
  <si>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</si>
  <si>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</si>
  <si>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</si>
  <si>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</si>
  <si>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</si>
  <si>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</si>
  <si>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</si>
  <si>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</si>
  <si>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</si>
  <si>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</si>
  <si>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</si>
  <si>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</si>
  <si>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</si>
  <si>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</si>
  <si>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</si>
  <si>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</si>
  <si>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</si>
  <si>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</si>
  <si>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</si>
  <si>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</si>
  <si>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</si>
  <si>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</si>
  <si>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</si>
  <si>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</si>
  <si>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</si>
  <si>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</si>
  <si>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</si>
  <si>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</si>
  <si>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</si>
  <si>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</si>
  <si>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</si>
  <si>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</si>
  <si>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</si>
  <si>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</si>
  <si>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</si>
  <si>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</si>
  <si>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</si>
  <si>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</si>
  <si>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</si>
  <si>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</si>
  <si>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</si>
  <si>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</si>
  <si>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</si>
  <si>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</si>
  <si>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</si>
  <si>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</si>
  <si>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</si>
  <si>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</si>
  <si>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</si>
  <si>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</si>
  <si>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</si>
  <si>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</si>
  <si>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</si>
  <si>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</si>
  <si>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</si>
  <si>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</si>
  <si>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</si>
  <si>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</si>
  <si>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</si>
  <si>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</si>
  <si>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</si>
  <si>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</si>
  <si>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</si>
  <si>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</si>
  <si>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</si>
  <si>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</si>
  <si>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</si>
  <si>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</si>
  <si>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</si>
  <si>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</si>
  <si>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</si>
  <si>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</si>
  <si>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</si>
  <si>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</si>
  <si>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</si>
  <si>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</si>
  <si>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</si>
  <si>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</si>
  <si>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</si>
  <si>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</si>
  <si>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</si>
  <si>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</si>
  <si>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</si>
  <si>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</si>
  <si>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</si>
  <si>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</si>
  <si>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</si>
  <si>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</si>
  <si>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</si>
  <si>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</si>
  <si>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</si>
  <si>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</si>
  <si>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</si>
  <si>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</si>
  <si>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</si>
  <si>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</si>
  <si>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</si>
  <si>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</si>
  <si>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</si>
  <si>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</si>
  <si>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</si>
  <si>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</si>
  <si>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</si>
  <si>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</si>
  <si>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</si>
  <si>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</si>
  <si>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</si>
  <si>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</si>
  <si>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</si>
  <si>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</si>
  <si>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</si>
  <si>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</si>
  <si>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</si>
  <si>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</si>
  <si>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</si>
  <si>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</si>
  <si>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</si>
  <si>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</si>
  <si>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</si>
  <si>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</si>
  <si>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</si>
  <si>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</si>
  <si>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</si>
  <si>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</si>
  <si>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</si>
  <si>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</si>
  <si>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</si>
  <si>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</si>
  <si>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</si>
  <si>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</si>
  <si>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</si>
  <si>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</si>
  <si>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</si>
  <si>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</si>
  <si>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</si>
  <si>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</si>
  <si>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</si>
  <si>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</si>
  <si>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</si>
  <si>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</si>
  <si>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</si>
  <si>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</si>
  <si>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</si>
  <si>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</si>
  <si>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</si>
  <si>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</si>
  <si>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</si>
  <si>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</si>
  <si>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</si>
  <si>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</si>
  <si>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</si>
  <si>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</si>
  <si>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</si>
  <si>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</si>
  <si>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</si>
  <si>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</si>
  <si>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</si>
  <si>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</si>
  <si>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</si>
  <si>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</si>
  <si>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</si>
  <si>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</si>
  <si>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</si>
  <si>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</si>
  <si>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</si>
  <si>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</si>
  <si>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</si>
  <si>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</si>
  <si>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</si>
  <si>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</si>
  <si>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</si>
  <si>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</si>
  <si>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</si>
  <si>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</si>
  <si>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</si>
  <si>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</si>
  <si>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</si>
  <si>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</si>
  <si>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</si>
  <si>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</si>
  <si>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</si>
  <si>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</si>
  <si>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</si>
  <si>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</si>
  <si>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</si>
  <si>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</si>
  <si>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</si>
  <si>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</si>
  <si>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</si>
  <si>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</si>
  <si>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</si>
  <si>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</si>
  <si>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</si>
  <si>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</si>
  <si>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</si>
  <si>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</si>
  <si>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</si>
  <si>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</si>
  <si>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</si>
  <si>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</si>
  <si>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</si>
  <si>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</si>
  <si>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</si>
  <si>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</si>
  <si>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</si>
  <si>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</si>
  <si>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</si>
  <si>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</si>
  <si>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</si>
  <si>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</si>
  <si>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</si>
  <si>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</si>
  <si>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</si>
  <si>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</si>
  <si>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</si>
  <si>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</si>
  <si>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</si>
  <si>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</si>
  <si>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</si>
  <si>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</si>
  <si>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</si>
  <si>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</si>
  <si>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</si>
  <si>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</si>
  <si>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</si>
  <si>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</si>
  <si>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</si>
  <si>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</si>
  <si>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</si>
  <si>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</si>
  <si>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</si>
  <si>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</si>
  <si>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</si>
  <si>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</si>
  <si>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</si>
  <si>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</si>
  <si>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</si>
  <si>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</si>
  <si>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</si>
  <si>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</si>
  <si>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</si>
  <si>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</si>
  <si>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</si>
  <si>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</si>
  <si>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</si>
  <si>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</si>
  <si>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</si>
  <si>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</si>
  <si>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</si>
  <si>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</si>
  <si>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</si>
  <si>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</si>
  <si>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</si>
  <si>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</si>
  <si>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</si>
  <si>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</si>
  <si>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</si>
  <si>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</si>
  <si>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</si>
  <si>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</si>
  <si>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</si>
  <si>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</si>
  <si>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</si>
  <si>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</si>
  <si>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</si>
  <si>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</si>
  <si>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</si>
  <si>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</si>
  <si>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</si>
  <si>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</si>
  <si>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</si>
  <si>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</si>
  <si>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</si>
  <si>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</si>
  <si>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</si>
  <si>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</si>
  <si>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</si>
  <si>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</si>
  <si>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</si>
  <si>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</si>
  <si>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</si>
  <si>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</si>
  <si>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</si>
  <si>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</si>
  <si>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</si>
  <si>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</si>
  <si>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</si>
  <si>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</si>
  <si>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</si>
  <si>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</si>
  <si>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</si>
  <si>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</si>
  <si>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</si>
  <si>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</si>
  <si>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</si>
  <si>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</si>
  <si>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</si>
  <si>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</si>
  <si>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</si>
  <si>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</si>
  <si>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</si>
  <si>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</si>
  <si>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</si>
  <si>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</si>
  <si>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</si>
  <si>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</si>
  <si>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</si>
  <si>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</si>
  <si>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</si>
  <si>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</si>
  <si>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</si>
  <si>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</si>
  <si>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</si>
  <si>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</si>
  <si>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</si>
  <si>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</si>
  <si>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</si>
  <si>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</si>
  <si>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</si>
  <si>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</si>
  <si>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</si>
  <si>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</si>
  <si>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</si>
  <si>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</si>
  <si>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</si>
  <si>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</si>
  <si>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</si>
  <si>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</si>
  <si>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</si>
  <si>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</si>
  <si>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</si>
  <si>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</si>
  <si>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</si>
  <si>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</si>
  <si>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</si>
  <si>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</si>
  <si>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</si>
  <si>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</si>
  <si>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</si>
  <si>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</si>
  <si>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</si>
  <si>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</si>
  <si>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</si>
  <si>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</si>
  <si>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</si>
  <si>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</si>
  <si>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</si>
  <si>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</si>
  <si>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</si>
  <si>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</si>
  <si>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</si>
  <si>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</si>
  <si>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</si>
  <si>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</si>
  <si>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</si>
  <si>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</si>
  <si>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</si>
  <si>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</si>
  <si>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</si>
  <si>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</si>
  <si>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</si>
  <si>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</si>
  <si>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</si>
  <si>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</si>
  <si>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</si>
  <si>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</si>
  <si>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</si>
  <si>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</si>
  <si>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</si>
  <si>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</si>
  <si>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</si>
  <si>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</si>
  <si>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</si>
  <si>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</si>
  <si>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</si>
  <si>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</si>
  <si>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</si>
  <si>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</si>
  <si>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</si>
  <si>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</si>
  <si>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</si>
  <si>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</si>
  <si>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</si>
  <si>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</si>
  <si>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</si>
  <si>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</si>
  <si>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</si>
  <si>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</si>
  <si>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</si>
  <si>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</si>
  <si>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</si>
  <si>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</si>
  <si>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</si>
  <si>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</si>
  <si>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</si>
  <si>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</si>
  <si>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</si>
  <si>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</si>
  <si>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</si>
  <si>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</si>
  <si>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</si>
  <si>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</si>
  <si>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</si>
  <si>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</si>
  <si>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</si>
  <si>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</si>
  <si>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</si>
  <si>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</si>
  <si>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</si>
  <si>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</si>
  <si>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</si>
  <si>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</si>
  <si>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</si>
  <si>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</si>
  <si>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</si>
  <si>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</si>
  <si>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</si>
  <si>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</si>
  <si>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</si>
  <si>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</si>
  <si>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</si>
  <si>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</si>
  <si>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</si>
  <si>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</si>
  <si>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</si>
  <si>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</si>
  <si>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</si>
  <si>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</si>
  <si>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</si>
  <si>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</si>
  <si>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</si>
  <si>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</si>
  <si>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</si>
  <si>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</si>
  <si>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</si>
  <si>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</si>
  <si>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</si>
  <si>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</si>
  <si>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</si>
  <si>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</si>
  <si>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</si>
  <si>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</si>
  <si>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</si>
  <si>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</si>
  <si>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</si>
  <si>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</si>
  <si>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</si>
  <si>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</si>
  <si>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</si>
  <si>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</si>
  <si>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</si>
  <si>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</si>
  <si>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</si>
  <si>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</si>
  <si>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</si>
  <si>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</si>
  <si>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</si>
  <si>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</si>
  <si>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</si>
  <si>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</si>
  <si>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</si>
  <si>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</si>
  <si>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</si>
  <si>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</si>
  <si>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</si>
  <si>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</si>
  <si>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</si>
  <si>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</si>
  <si>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</si>
  <si>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</si>
  <si>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</si>
  <si>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</si>
  <si>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</si>
  <si>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</si>
  <si>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</si>
  <si>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</si>
  <si>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</si>
  <si>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</si>
  <si>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</si>
  <si>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</si>
  <si>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</si>
  <si>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</si>
  <si>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</si>
  <si>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</si>
  <si>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</si>
  <si>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</si>
  <si>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</si>
  <si>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</si>
  <si>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</si>
  <si>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</si>
  <si>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</si>
  <si>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</si>
  <si>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</si>
  <si>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</si>
  <si>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</si>
  <si>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</si>
  <si>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</si>
  <si>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</si>
  <si>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</si>
  <si>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</si>
  <si>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</si>
  <si>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</si>
  <si>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</si>
  <si>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</si>
  <si>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</si>
  <si>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</si>
  <si>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</si>
  <si>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</si>
  <si>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</si>
  <si>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</si>
  <si>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</si>
  <si>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</si>
  <si>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</si>
  <si>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</si>
  <si>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</si>
  <si>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</si>
  <si>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</si>
  <si>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</si>
  <si>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</si>
  <si>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</si>
  <si>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</si>
  <si>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</si>
  <si>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</si>
  <si>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</si>
  <si>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</si>
  <si>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</si>
  <si>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</si>
  <si>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</si>
  <si>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</si>
  <si>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</si>
  <si>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</si>
  <si>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</si>
  <si>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</si>
  <si>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</si>
  <si>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</si>
  <si>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</si>
  <si>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</si>
  <si>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</si>
  <si>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</si>
  <si>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</si>
  <si>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</si>
  <si>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</si>
  <si>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</si>
  <si>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</si>
  <si>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</si>
  <si>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</si>
  <si>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</si>
  <si>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</si>
  <si>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</si>
  <si>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</si>
  <si>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</si>
  <si>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</si>
  <si>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</si>
  <si>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</si>
  <si>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</si>
  <si>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</si>
  <si>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</si>
  <si>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</si>
  <si>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</si>
  <si>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</si>
  <si>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</si>
  <si>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</si>
  <si>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</si>
  <si>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</si>
  <si>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</si>
  <si>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</si>
  <si>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</si>
  <si>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</si>
  <si>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</si>
  <si>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</si>
  <si>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</si>
  <si>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</si>
  <si>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</si>
  <si>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</si>
  <si>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</si>
  <si>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</si>
  <si>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</si>
  <si>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</si>
  <si>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</si>
  <si>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</si>
  <si>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</si>
  <si>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</si>
  <si>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</si>
  <si>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</si>
  <si>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</si>
  <si>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</si>
  <si>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</si>
  <si>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</si>
  <si>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</si>
  <si>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</si>
  <si>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</si>
  <si>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</si>
  <si>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</si>
  <si>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</si>
  <si>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</si>
  <si>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</si>
  <si>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</si>
  <si>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</si>
  <si>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</si>
  <si>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</si>
  <si>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</si>
  <si>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</si>
  <si>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</si>
  <si>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</si>
  <si>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</si>
  <si>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</si>
  <si>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</si>
  <si>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</si>
  <si>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</si>
  <si>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</si>
  <si>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</si>
  <si>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</si>
  <si>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</si>
  <si>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</si>
  <si>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</si>
  <si>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</si>
  <si>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</si>
  <si>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</si>
  <si>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</si>
  <si>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</si>
  <si>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</si>
  <si>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</si>
  <si>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</si>
  <si>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</si>
  <si>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</si>
  <si>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</si>
  <si>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</si>
  <si>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</si>
  <si>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</si>
  <si>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</si>
  <si>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</si>
  <si>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</si>
  <si>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</si>
  <si>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</si>
  <si>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</si>
  <si>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</si>
  <si>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</si>
  <si>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</si>
  <si>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</si>
  <si>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</si>
  <si>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</si>
  <si>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</si>
  <si>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</si>
  <si>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</si>
  <si>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</si>
  <si>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</si>
  <si>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</si>
  <si>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</si>
  <si>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</si>
  <si>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</si>
  <si>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</si>
  <si>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</si>
  <si>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</si>
  <si>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</si>
  <si>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</si>
  <si>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</si>
  <si>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</si>
  <si>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</si>
  <si>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</si>
  <si>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</si>
  <si>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</si>
  <si>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</si>
  <si>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</si>
  <si>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</si>
  <si>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</si>
  <si>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</si>
  <si>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</si>
  <si>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</si>
  <si>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</si>
  <si>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</si>
  <si>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</si>
  <si>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</si>
  <si>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</si>
  <si>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</si>
  <si>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</si>
  <si>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</si>
  <si>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</si>
  <si>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</si>
  <si>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</si>
  <si>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</si>
  <si>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</si>
  <si>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</si>
  <si>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</si>
  <si>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</si>
  <si>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</si>
  <si>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</si>
  <si>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</si>
  <si>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</si>
  <si>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</si>
  <si>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</si>
  <si>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</si>
  <si>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</si>
  <si>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</si>
  <si>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</si>
  <si>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</si>
  <si>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</si>
  <si>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</si>
  <si>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</si>
  <si>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</si>
  <si>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</si>
  <si>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</si>
  <si>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</si>
  <si>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</si>
  <si>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</si>
  <si>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</si>
  <si>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</si>
  <si>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</si>
  <si>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</si>
  <si>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</si>
  <si>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</si>
  <si>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</si>
  <si>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</si>
  <si>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</si>
  <si>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</si>
  <si>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</si>
  <si>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</si>
  <si>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</si>
  <si>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</si>
  <si>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</si>
  <si>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</si>
  <si>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</si>
  <si>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</si>
  <si>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</si>
  <si>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</si>
  <si>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</si>
  <si>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</si>
  <si>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</si>
  <si>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</si>
  <si>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</si>
  <si>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</si>
  <si>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</si>
  <si>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</si>
  <si>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</si>
  <si>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</si>
  <si>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</si>
  <si>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</si>
  <si>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</si>
  <si>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</si>
  <si>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</si>
  <si>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</si>
  <si>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</si>
  <si>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</si>
  <si>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</si>
  <si>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</si>
  <si>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</si>
  <si>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</si>
  <si>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</si>
  <si>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</si>
  <si>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</si>
  <si>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</si>
  <si>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</si>
  <si>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</si>
  <si>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</si>
  <si>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</si>
  <si>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</si>
  <si>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</si>
  <si>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</si>
  <si>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</si>
  <si>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</si>
  <si>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</si>
  <si>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</si>
  <si>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</si>
  <si>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</si>
  <si>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</si>
  <si>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</si>
  <si>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</si>
  <si>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</si>
  <si>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</si>
  <si>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</si>
  <si>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</si>
  <si>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</si>
  <si>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</si>
  <si>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</si>
  <si>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</si>
  <si>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</si>
  <si>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</si>
  <si>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</si>
  <si>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</si>
  <si>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</si>
  <si>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</si>
  <si>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</si>
  <si>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</si>
  <si>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</si>
  <si>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</si>
  <si>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</si>
  <si>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</si>
  <si>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</si>
  <si>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</si>
  <si>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</si>
  <si>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</si>
  <si>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</si>
  <si>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</si>
  <si>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</si>
  <si>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</si>
  <si>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</si>
  <si>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</si>
  <si>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</si>
  <si>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</si>
  <si>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</si>
  <si>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</si>
  <si>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</si>
  <si>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</si>
  <si>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</si>
  <si>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</si>
  <si>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</si>
  <si>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</si>
  <si>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</si>
  <si>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</si>
  <si>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</si>
  <si>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</si>
  <si>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</si>
  <si>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</si>
  <si>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</si>
  <si>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</si>
  <si>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</si>
  <si>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</si>
  <si>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</si>
  <si>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</si>
  <si>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</si>
  <si>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</si>
  <si>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</si>
  <si>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</si>
  <si>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</si>
  <si>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</si>
  <si>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</si>
  <si>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</si>
  <si>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</si>
  <si>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</si>
  <si>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</si>
  <si>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</si>
  <si>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</si>
  <si>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</si>
  <si>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</si>
  <si>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</si>
  <si>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</si>
  <si>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</si>
  <si>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</si>
  <si>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</si>
  <si>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</si>
  <si>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</si>
  <si>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</si>
  <si>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</si>
  <si>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</si>
  <si>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</si>
  <si>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</si>
  <si>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</si>
  <si>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</si>
  <si>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</si>
  <si>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</si>
  <si>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</si>
  <si>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</si>
  <si>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</si>
  <si>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</si>
  <si>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</si>
  <si>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</si>
  <si>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</si>
  <si>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</si>
  <si>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</si>
  <si>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</si>
  <si>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</si>
  <si>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</si>
  <si>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</si>
  <si>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</si>
  <si>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</si>
  <si>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</si>
  <si>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</si>
  <si>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</si>
  <si>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</si>
  <si>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</si>
  <si>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</si>
  <si>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</si>
  <si>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</si>
  <si>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</si>
  <si>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</si>
  <si>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</si>
  <si>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</si>
  <si>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</si>
  <si>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</si>
  <si>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</si>
  <si>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</si>
  <si>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</si>
  <si>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</si>
  <si>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</si>
  <si>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</si>
  <si>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</si>
  <si>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</si>
  <si>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</si>
  <si>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</si>
  <si>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</si>
  <si>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</si>
  <si>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</si>
  <si>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</si>
  <si>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</si>
  <si>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</si>
  <si>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</si>
  <si>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</si>
  <si>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</si>
  <si>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</si>
  <si>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</si>
  <si>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</si>
  <si>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</si>
  <si>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</si>
  <si>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</si>
  <si>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</si>
  <si>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</si>
  <si>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</si>
  <si>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</si>
  <si>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</si>
  <si>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</si>
  <si>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</si>
  <si>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</si>
  <si>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</si>
  <si>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</si>
  <si>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</si>
  <si>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</si>
  <si>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</si>
  <si>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</si>
  <si>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</si>
  <si>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</si>
  <si>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</si>
  <si>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</si>
  <si>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</si>
  <si>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</si>
  <si>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</si>
  <si>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</si>
  <si>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</si>
  <si>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</si>
  <si>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</si>
  <si>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</si>
  <si>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</si>
  <si>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</si>
  <si>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</si>
  <si>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</si>
  <si>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</si>
  <si>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</si>
  <si>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</si>
  <si>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</si>
  <si>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</si>
  <si>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</si>
  <si>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</si>
  <si>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</si>
  <si>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</si>
  <si>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</si>
  <si>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</si>
  <si>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</si>
  <si>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</si>
  <si>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</si>
  <si>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</si>
  <si>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</si>
  <si>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</si>
  <si>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</si>
  <si>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</si>
  <si>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</si>
  <si>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</si>
  <si>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</si>
  <si>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</si>
  <si>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</si>
  <si>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</si>
  <si>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</si>
  <si>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</si>
  <si>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</si>
  <si>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</si>
  <si>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</si>
  <si>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</si>
  <si>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</si>
  <si>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</si>
  <si>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</si>
  <si>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</si>
  <si>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</si>
  <si>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</si>
  <si>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</si>
  <si>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</si>
  <si>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</si>
  <si>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</si>
  <si>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</si>
  <si>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</si>
  <si>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</si>
  <si>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</si>
  <si>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</si>
  <si>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</si>
  <si>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</si>
  <si>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</si>
  <si>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</si>
  <si>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</si>
  <si>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</si>
  <si>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</si>
  <si>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</si>
  <si>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</si>
  <si>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</si>
  <si>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</si>
  <si>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</si>
  <si>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</si>
  <si>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</si>
  <si>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</si>
  <si>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</si>
  <si>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</si>
  <si>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</si>
  <si>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</si>
  <si>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</si>
  <si>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</si>
  <si>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</si>
  <si>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</si>
  <si>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</si>
  <si>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</si>
  <si>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</si>
  <si>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</si>
  <si>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</si>
  <si>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</si>
  <si>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</si>
  <si>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</si>
  <si>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</si>
  <si>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</si>
  <si>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</si>
  <si>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</si>
  <si>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</si>
  <si>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</si>
  <si>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</si>
  <si>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</si>
  <si>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</si>
  <si>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</si>
  <si>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</si>
  <si>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</si>
  <si>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</si>
  <si>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</si>
  <si>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</si>
  <si>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</si>
  <si>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</si>
  <si>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</si>
  <si>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</si>
  <si>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</si>
  <si>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</si>
  <si>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</si>
  <si>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</si>
  <si>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</si>
  <si>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</si>
  <si>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</si>
  <si>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</si>
  <si>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</si>
  <si>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</si>
  <si>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</si>
  <si>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</si>
  <si>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</si>
  <si>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</si>
  <si>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</si>
  <si>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</si>
  <si>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</si>
  <si>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</si>
  <si>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</si>
  <si>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</si>
  <si>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</si>
  <si>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</si>
  <si>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</si>
  <si>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</si>
  <si>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</si>
  <si>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</si>
  <si>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</si>
  <si>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</si>
  <si>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</si>
  <si>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</si>
  <si>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</si>
  <si>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</si>
  <si>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</si>
  <si>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</si>
  <si>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</si>
  <si>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</si>
  <si>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</si>
  <si>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</si>
  <si>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</si>
  <si>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</si>
  <si>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</si>
  <si>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</si>
  <si>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</si>
  <si>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</si>
  <si>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</si>
  <si>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</si>
  <si>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</si>
  <si>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</si>
  <si>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</si>
  <si>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</si>
  <si>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</si>
  <si>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</si>
  <si>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</si>
  <si>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</si>
  <si>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</si>
  <si>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</si>
  <si>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</si>
  <si>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</si>
  <si>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</si>
  <si>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</si>
  <si>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</si>
  <si>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</si>
  <si>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</si>
  <si>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</si>
  <si>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</si>
  <si>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</si>
  <si>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</si>
  <si>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</si>
  <si>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</si>
  <si>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</si>
  <si>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</si>
  <si>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</si>
  <si>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</si>
  <si>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</si>
  <si>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</si>
  <si>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</si>
  <si>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</si>
  <si>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</si>
  <si>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</si>
  <si>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</si>
  <si>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</si>
  <si>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</si>
  <si>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</si>
  <si>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</si>
  <si>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</si>
  <si>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</si>
  <si>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</si>
  <si>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</si>
  <si>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</si>
  <si>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</si>
  <si>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</si>
  <si>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</si>
  <si>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</si>
  <si>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</si>
  <si>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</si>
  <si>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</si>
  <si>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</si>
  <si>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</si>
  <si>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</si>
  <si>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</si>
  <si>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</si>
  <si>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</si>
  <si>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</si>
  <si>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</si>
  <si>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</si>
  <si>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</si>
  <si>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</si>
  <si>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</si>
  <si>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</si>
  <si>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</si>
  <si>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</si>
  <si>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</si>
  <si>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</si>
  <si>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</si>
  <si>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</si>
  <si>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</si>
  <si>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</si>
  <si>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</si>
  <si>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</si>
  <si>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</si>
  <si>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</si>
  <si>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</si>
  <si>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</si>
  <si>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</si>
  <si>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</si>
  <si>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</si>
  <si>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</si>
  <si>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</si>
  <si>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</si>
  <si>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</si>
  <si>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</si>
  <si>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</si>
  <si>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</si>
  <si>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</si>
  <si>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</si>
  <si>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</si>
  <si>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</si>
  <si>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</si>
  <si>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</si>
  <si>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</si>
  <si>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</si>
  <si>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</si>
  <si>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</si>
  <si>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</si>
  <si>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</si>
  <si>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</si>
  <si>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</si>
  <si>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</si>
  <si>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</si>
  <si>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</si>
  <si>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</si>
  <si>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</si>
  <si>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</si>
  <si>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</si>
  <si>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</si>
  <si>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</si>
  <si>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</si>
  <si>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</si>
  <si>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</si>
  <si>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</si>
  <si>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</si>
  <si>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</si>
  <si>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</si>
  <si>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</si>
  <si>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</si>
  <si>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</si>
  <si>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</si>
  <si>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</si>
  <si>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</si>
  <si>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</si>
  <si>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</si>
  <si>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</si>
  <si>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</si>
  <si>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</si>
  <si>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</si>
  <si>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</si>
  <si>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</si>
  <si>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</si>
  <si>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</si>
  <si>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</si>
  <si>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</si>
  <si>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</si>
  <si>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</si>
  <si>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</si>
  <si>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</si>
  <si>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</si>
  <si>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</si>
  <si>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</si>
  <si>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</si>
  <si>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</si>
  <si>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</si>
  <si>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</si>
  <si>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</si>
  <si>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</si>
  <si>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</si>
  <si>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</si>
  <si>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</si>
  <si>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</si>
  <si>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</si>
  <si>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</si>
  <si>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</si>
  <si>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</si>
  <si>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</si>
  <si>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</si>
  <si>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</si>
  <si>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</si>
  <si>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</si>
  <si>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</si>
  <si>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</si>
  <si>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</si>
  <si>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</si>
  <si>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</si>
  <si>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</si>
  <si>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</si>
  <si>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</si>
  <si>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</si>
  <si>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</si>
  <si>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</si>
  <si>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</si>
  <si>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</si>
  <si>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</si>
  <si>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</si>
  <si>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</si>
  <si>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</si>
  <si>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</si>
  <si>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</si>
  <si>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</si>
  <si>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</si>
  <si>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</si>
  <si>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</si>
  <si>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</si>
  <si>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</si>
  <si>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</si>
  <si>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</si>
  <si>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</si>
  <si>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</si>
  <si>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</si>
  <si>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</si>
  <si>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</si>
  <si>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</si>
  <si>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</si>
  <si>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</si>
  <si>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</si>
  <si>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</si>
  <si>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</si>
  <si>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</si>
  <si>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</si>
  <si>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</si>
  <si>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</si>
  <si>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</si>
  <si>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</si>
  <si>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</si>
  <si>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</si>
  <si>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</si>
  <si>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</si>
  <si>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</si>
  <si>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</si>
  <si>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</si>
  <si>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</si>
  <si>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</si>
  <si>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</si>
  <si>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</si>
  <si>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</si>
  <si>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</si>
  <si>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</si>
  <si>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</si>
  <si>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</si>
  <si>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</si>
  <si>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</si>
  <si>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</si>
  <si>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</si>
  <si>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</si>
  <si>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</si>
  <si>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</si>
  <si>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</si>
  <si>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</si>
  <si>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</si>
  <si>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</si>
  <si>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</si>
  <si>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</si>
  <si>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</si>
  <si>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</si>
  <si>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</si>
  <si>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</si>
  <si>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</si>
  <si>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</si>
  <si>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</si>
  <si>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</si>
  <si>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</si>
  <si>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</si>
  <si>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</si>
  <si>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</si>
  <si>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</si>
  <si>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</si>
  <si>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</si>
  <si>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</si>
  <si>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</si>
  <si>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</si>
  <si>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</si>
  <si>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</si>
  <si>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</si>
  <si>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</si>
  <si>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</si>
  <si>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</si>
  <si>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</si>
  <si>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</si>
  <si>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</si>
  <si>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</si>
  <si>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</si>
  <si>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</si>
  <si>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</si>
  <si>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</si>
  <si>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</si>
  <si>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</si>
  <si>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</si>
  <si>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</si>
  <si>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</si>
  <si>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</si>
  <si>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</si>
  <si>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</si>
  <si>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</si>
  <si>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</si>
  <si>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</si>
  <si>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</si>
  <si>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</si>
  <si>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</si>
  <si>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</si>
  <si>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</si>
  <si>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</si>
  <si>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</si>
  <si>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</si>
  <si>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</si>
  <si>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</si>
  <si>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</si>
  <si>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</si>
  <si>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</si>
  <si>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</si>
  <si>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</si>
  <si>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</si>
  <si>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</si>
  <si>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</si>
  <si>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</si>
  <si>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</si>
  <si>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</si>
  <si>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</si>
  <si>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</si>
  <si>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</si>
  <si>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</si>
  <si>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</si>
  <si>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</si>
  <si>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</si>
  <si>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</si>
  <si>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</si>
  <si>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</si>
  <si>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</si>
  <si>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</si>
  <si>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</si>
  <si>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</si>
  <si>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</si>
  <si>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</si>
  <si>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</si>
  <si>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</si>
  <si>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</si>
  <si>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</si>
  <si>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</si>
  <si>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</si>
  <si>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</si>
  <si>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</si>
  <si>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</si>
  <si>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</si>
  <si>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</si>
  <si>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</si>
  <si>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</si>
  <si>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</si>
  <si>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</si>
  <si>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</si>
  <si>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</si>
  <si>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</si>
  <si>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</si>
  <si>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</si>
  <si>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</si>
  <si>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</si>
  <si>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</si>
  <si>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</si>
  <si>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</si>
  <si>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</si>
  <si>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</si>
  <si>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</si>
  <si>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</si>
  <si>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</si>
  <si>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</si>
  <si>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</si>
  <si>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</si>
  <si>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</si>
  <si>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</si>
  <si>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</si>
  <si>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</si>
  <si>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</si>
  <si>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</si>
  <si>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</si>
  <si>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</si>
  <si>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</si>
  <si>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</si>
  <si>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</si>
  <si>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</si>
  <si>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</si>
  <si>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</si>
  <si>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</si>
  <si>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</si>
  <si>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</si>
  <si>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</si>
  <si>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</si>
  <si>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</si>
  <si>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</si>
  <si>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</si>
  <si>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</si>
  <si>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</si>
  <si>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</si>
  <si>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</si>
  <si>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</si>
  <si>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</si>
  <si>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</si>
  <si>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</si>
  <si>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</si>
  <si>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</si>
  <si>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</si>
  <si>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</si>
  <si>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</si>
  <si>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</si>
  <si>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</si>
  <si>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</si>
  <si>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</si>
  <si>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</si>
  <si>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</si>
  <si>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</si>
  <si>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</si>
  <si>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</si>
  <si>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</si>
  <si>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</si>
  <si>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</si>
  <si>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</si>
  <si>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</si>
  <si>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</si>
  <si>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</si>
  <si>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</si>
  <si>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</si>
  <si>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</si>
  <si>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</si>
  <si>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</si>
  <si>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</si>
  <si>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</si>
  <si>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</si>
  <si>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</si>
  <si>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</si>
  <si>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</si>
  <si>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</si>
  <si>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</si>
  <si>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</si>
  <si>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</si>
  <si>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</si>
  <si>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</si>
  <si>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</si>
  <si>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</si>
  <si>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</si>
  <si>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</si>
  <si>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</si>
  <si>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</si>
  <si>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</si>
  <si>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</si>
  <si>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</si>
  <si>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</si>
  <si>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</si>
  <si>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</si>
  <si>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</si>
  <si>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</si>
  <si>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</si>
  <si>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</si>
  <si>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</si>
  <si>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</si>
  <si>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</si>
  <si>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</si>
  <si>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</si>
  <si>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</si>
  <si>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</si>
  <si>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</si>
  <si>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</si>
  <si>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</si>
  <si>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</si>
  <si>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</si>
  <si>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</si>
  <si>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</si>
  <si>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</si>
  <si>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</si>
  <si>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</si>
  <si>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</si>
  <si>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</si>
  <si>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</si>
  <si>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</si>
  <si>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</si>
  <si>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</si>
  <si>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</si>
  <si>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</si>
  <si>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</si>
  <si>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</si>
  <si>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</si>
  <si>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</si>
  <si>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</si>
  <si>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</si>
  <si>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</si>
  <si>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</si>
  <si>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</si>
  <si>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</si>
  <si>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</si>
  <si>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</si>
  <si>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</si>
  <si>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</si>
  <si>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</si>
  <si>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</si>
  <si>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</si>
  <si>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</si>
  <si>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</si>
  <si>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</si>
  <si>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</si>
  <si>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</si>
  <si>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</si>
  <si>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</si>
  <si>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</si>
  <si>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</si>
  <si>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</si>
  <si>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</si>
  <si>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</si>
  <si>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</si>
  <si>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</si>
  <si>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</si>
  <si>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</si>
  <si>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</si>
  <si>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</si>
  <si>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</si>
  <si>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</si>
  <si>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</si>
  <si>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</si>
  <si>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</si>
  <si>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</si>
  <si>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</si>
  <si>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</si>
  <si>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</si>
  <si>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</si>
  <si>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</si>
  <si>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</si>
  <si>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</si>
  <si>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</si>
  <si>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</si>
  <si>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</si>
  <si>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</si>
  <si>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</si>
  <si>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</si>
  <si>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</si>
  <si>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</si>
  <si>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</si>
  <si>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</si>
  <si>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</si>
  <si>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</si>
  <si>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</si>
  <si>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</si>
  <si>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</si>
  <si>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</si>
  <si>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</si>
  <si>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</si>
  <si>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</si>
  <si>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</si>
  <si>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</si>
  <si>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</si>
  <si>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</si>
  <si>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</si>
  <si>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</si>
  <si>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</si>
  <si>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</si>
  <si>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</si>
  <si>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</si>
  <si>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</si>
  <si>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</si>
  <si>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</si>
  <si>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</si>
  <si>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</si>
  <si>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</si>
  <si>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</si>
  <si>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</si>
  <si>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</si>
  <si>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</si>
  <si>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</si>
  <si>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</si>
  <si>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</si>
  <si>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</si>
  <si>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</si>
  <si>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</si>
  <si>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</si>
  <si>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</si>
  <si>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</si>
  <si>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</si>
  <si>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</si>
  <si>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</si>
  <si>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</si>
  <si>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</si>
  <si>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</si>
  <si>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</si>
  <si>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</si>
  <si>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</si>
  <si>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</si>
  <si>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</si>
  <si>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</si>
  <si>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</si>
  <si>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</si>
  <si>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</si>
  <si>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</si>
  <si>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</si>
  <si>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</si>
  <si>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</si>
  <si>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</si>
  <si>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</si>
  <si>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</si>
  <si>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</si>
  <si>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</si>
  <si>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</si>
  <si>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</si>
  <si>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</si>
  <si>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</si>
  <si>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</si>
  <si>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</si>
  <si>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</si>
  <si>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</si>
  <si>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</si>
  <si>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</si>
  <si>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</si>
  <si>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</si>
  <si>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</si>
  <si>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</si>
  <si>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</si>
  <si>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</si>
  <si>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</si>
  <si>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</si>
  <si>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</si>
  <si>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</si>
  <si>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</si>
  <si>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</si>
  <si>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</si>
  <si>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</si>
  <si>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</si>
  <si>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</si>
  <si>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</si>
  <si>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</si>
  <si>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</si>
  <si>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</si>
  <si>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</si>
  <si>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</si>
  <si>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</si>
  <si>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</si>
  <si>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</si>
  <si>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</si>
  <si>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</si>
  <si>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</si>
  <si>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</si>
  <si>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</si>
  <si>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</si>
  <si>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</si>
  <si>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</si>
  <si>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</si>
  <si>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</si>
  <si>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</si>
  <si>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</si>
  <si>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</si>
  <si>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</si>
  <si>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</si>
  <si>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</si>
  <si>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</si>
  <si>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</si>
  <si>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</si>
  <si>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</si>
  <si>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</si>
  <si>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</si>
  <si>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</si>
  <si>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</si>
  <si>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</si>
  <si>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</si>
  <si>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</si>
  <si>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</si>
  <si>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</si>
  <si>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</si>
  <si>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</si>
  <si>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</si>
  <si>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</si>
  <si>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</si>
  <si>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</si>
  <si>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</si>
  <si>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</si>
  <si>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</si>
  <si>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</si>
  <si>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</si>
  <si>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</si>
  <si>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</si>
  <si>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</si>
  <si>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</si>
  <si>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</si>
  <si>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</si>
  <si>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</si>
  <si>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</si>
  <si>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</si>
  <si>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</si>
  <si>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</si>
  <si>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</si>
  <si>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</si>
  <si>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</si>
  <si>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</si>
  <si>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</si>
  <si>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</si>
  <si>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</si>
  <si>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</si>
  <si>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</si>
  <si>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</si>
  <si>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</si>
  <si>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</si>
  <si>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</si>
  <si>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</si>
  <si>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</si>
  <si>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</si>
  <si>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</si>
  <si>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</si>
  <si>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</si>
  <si>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</si>
  <si>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</si>
  <si>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</si>
  <si>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</si>
  <si>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</si>
  <si>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</si>
  <si>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</si>
  <si>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</si>
  <si>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</si>
  <si>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</si>
  <si>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</si>
  <si>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</si>
  <si>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</si>
  <si>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</si>
  <si>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</si>
  <si>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</si>
  <si>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</si>
  <si>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</si>
  <si>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</si>
  <si>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</si>
  <si>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</si>
  <si>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</si>
  <si>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</si>
  <si>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</si>
  <si>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</si>
  <si>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</si>
  <si>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</si>
  <si>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</si>
  <si>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</si>
  <si>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</si>
  <si>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</si>
  <si>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</si>
  <si>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</si>
  <si>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</si>
  <si>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</si>
  <si>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</si>
  <si>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</si>
  <si>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</si>
  <si>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</si>
  <si>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</si>
  <si>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</si>
  <si>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</si>
  <si>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</si>
  <si>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</si>
  <si>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</si>
  <si>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</si>
  <si>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</si>
  <si>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</si>
  <si>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</si>
  <si>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</si>
  <si>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</si>
  <si>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</si>
  <si>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</si>
  <si>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</si>
  <si>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</si>
  <si>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</si>
  <si>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</si>
  <si>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</si>
  <si>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</si>
  <si>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</si>
  <si>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</si>
  <si>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</si>
  <si>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</si>
  <si>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</si>
  <si>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</si>
  <si>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</si>
  <si>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</si>
  <si>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</si>
  <si>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</si>
  <si>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</si>
  <si>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</si>
  <si>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</si>
  <si>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</si>
  <si>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</si>
  <si>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</si>
  <si>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</si>
  <si>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</si>
  <si>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</si>
  <si>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</si>
  <si>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</si>
  <si>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</si>
  <si>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</si>
  <si>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</si>
  <si>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</si>
  <si>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</si>
  <si>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</si>
  <si>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</si>
  <si>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</si>
  <si>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</si>
  <si>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</si>
  <si>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</si>
  <si>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</si>
  <si>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</si>
  <si>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</si>
  <si>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</si>
  <si>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</si>
  <si>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</si>
  <si>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</si>
  <si>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</si>
  <si>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</si>
  <si>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</si>
  <si>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</si>
  <si>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</si>
  <si>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</si>
  <si>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</si>
  <si>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</si>
  <si>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</si>
  <si>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</si>
  <si>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</si>
  <si>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</si>
  <si>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</si>
  <si>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</si>
  <si>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</si>
  <si>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</si>
  <si>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</si>
  <si>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</si>
  <si>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</si>
  <si>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</si>
  <si>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</si>
  <si>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</si>
  <si>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</si>
  <si>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</si>
  <si>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</si>
  <si>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</si>
  <si>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</si>
  <si>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</si>
  <si>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</si>
  <si>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</si>
  <si>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</si>
  <si>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</si>
  <si>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</si>
  <si>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</si>
  <si>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</si>
  <si>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</si>
  <si>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</si>
  <si>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</si>
  <si>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</si>
  <si>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</si>
  <si>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</si>
  <si>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</si>
  <si>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</si>
  <si>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</si>
  <si>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</si>
  <si>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</si>
  <si>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</si>
  <si>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</si>
  <si>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</si>
  <si>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</si>
  <si>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</si>
  <si>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</si>
  <si>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</si>
  <si>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</si>
  <si>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</si>
  <si>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</si>
  <si>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</si>
  <si>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</si>
  <si>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</si>
  <si>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</si>
  <si>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</si>
  <si>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</si>
  <si>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</si>
  <si>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</si>
  <si>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</si>
  <si>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</si>
  <si>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</si>
  <si>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</si>
  <si>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</si>
  <si>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</si>
  <si>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</si>
  <si>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</si>
  <si>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</si>
  <si>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</si>
  <si>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</si>
  <si>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</si>
  <si>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</si>
  <si>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</si>
  <si>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</si>
  <si>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</si>
  <si>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</si>
  <si>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</si>
  <si>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</si>
  <si>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</si>
  <si>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</si>
  <si>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</si>
  <si>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</si>
  <si>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</si>
  <si>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</si>
  <si>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</si>
  <si>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</si>
  <si>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</si>
  <si>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</si>
  <si>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</si>
  <si>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</si>
  <si>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</si>
  <si>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</si>
  <si>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</si>
  <si>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</si>
  <si>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</si>
  <si>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</si>
  <si>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</si>
  <si>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</si>
  <si>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</si>
  <si>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</si>
  <si>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</si>
  <si>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</si>
  <si>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</si>
  <si>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</si>
  <si>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</si>
  <si>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</si>
  <si>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</si>
  <si>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</si>
  <si>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</si>
  <si>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</si>
  <si>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</si>
  <si>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</si>
  <si>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</si>
  <si>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</si>
  <si>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</si>
  <si>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</si>
  <si>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</si>
  <si>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</si>
  <si>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</si>
  <si>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</si>
  <si>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</si>
  <si>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</si>
  <si>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</si>
  <si>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</si>
  <si>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</si>
  <si>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</si>
  <si>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</si>
  <si>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</si>
  <si>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</si>
  <si>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</si>
  <si>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</si>
  <si>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</si>
  <si>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</si>
  <si>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</si>
  <si>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</si>
  <si>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</si>
  <si>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</si>
  <si>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</si>
  <si>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</si>
  <si>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</si>
  <si>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</si>
  <si>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</si>
  <si>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</si>
  <si>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</si>
  <si>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</si>
  <si>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</si>
  <si>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</si>
  <si>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</si>
  <si>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</si>
  <si>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</si>
  <si>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</si>
  <si>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</si>
  <si>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</si>
  <si>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</si>
  <si>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</si>
  <si>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</si>
  <si>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</si>
  <si>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</si>
  <si>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</si>
  <si>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</si>
  <si>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</si>
  <si>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</si>
  <si>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</si>
  <si>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</si>
  <si>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</si>
  <si>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</si>
  <si>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</si>
  <si>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</si>
  <si>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</si>
  <si>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</si>
  <si>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</si>
  <si>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</si>
  <si>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</si>
  <si>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</si>
  <si>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</si>
  <si>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</si>
  <si>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</si>
  <si>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</si>
  <si>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</si>
  <si>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</si>
  <si>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</si>
  <si>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</si>
  <si>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</si>
  <si>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</si>
  <si>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</si>
  <si>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</si>
  <si>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</si>
  <si>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</si>
  <si>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</si>
  <si>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</si>
  <si>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</si>
  <si>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</si>
  <si>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</si>
  <si>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</si>
  <si>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</si>
  <si>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</si>
  <si>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</si>
  <si>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</si>
  <si>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</si>
  <si>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</si>
  <si>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</si>
  <si>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</si>
  <si>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</si>
  <si>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</si>
  <si>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</si>
  <si>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</si>
  <si>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</si>
  <si>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</si>
  <si>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</si>
  <si>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</si>
  <si>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</si>
  <si>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</si>
  <si>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</si>
  <si>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</si>
  <si>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</si>
  <si>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</si>
  <si>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</si>
  <si>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</si>
  <si>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</si>
  <si>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</si>
  <si>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</si>
  <si>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</si>
  <si>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</si>
  <si>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</si>
  <si>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</si>
  <si>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</si>
  <si>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</si>
  <si>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</si>
  <si>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</si>
  <si>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</si>
  <si>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</si>
  <si>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</si>
  <si>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</si>
  <si>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</si>
  <si>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</si>
  <si>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</si>
  <si>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</si>
  <si>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</si>
  <si>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</si>
  <si>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</si>
  <si>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</si>
  <si>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</si>
  <si>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</si>
  <si>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</si>
  <si>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</si>
  <si>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</si>
  <si>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</si>
  <si>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</si>
  <si>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</si>
  <si>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</si>
  <si>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</si>
  <si>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</si>
  <si>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</si>
  <si>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</si>
  <si>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</si>
  <si>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</si>
  <si>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</si>
  <si>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</si>
  <si>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</si>
  <si>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</si>
  <si>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</si>
  <si>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</si>
  <si>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</si>
  <si>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</si>
  <si>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</si>
  <si>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</si>
  <si>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</si>
  <si>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</si>
  <si>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</si>
  <si>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</si>
  <si>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</si>
  <si>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</si>
  <si>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</si>
  <si>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</si>
  <si>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</si>
  <si>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</si>
  <si>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</si>
  <si>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</si>
  <si>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</si>
  <si>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</si>
  <si>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</si>
  <si>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</si>
  <si>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</si>
  <si>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</si>
  <si>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</si>
  <si>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</si>
  <si>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</si>
  <si>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</si>
  <si>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</si>
  <si>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</si>
  <si>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</si>
  <si>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</si>
  <si>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</si>
  <si>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</si>
  <si>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</si>
  <si>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</si>
  <si>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</si>
  <si>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</si>
  <si>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</si>
  <si>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</si>
  <si>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</si>
  <si>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</si>
  <si>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</si>
  <si>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</si>
  <si>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</si>
  <si>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</si>
  <si>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</si>
  <si>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</si>
  <si>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</si>
  <si>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</si>
  <si>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</si>
  <si>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</si>
  <si>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</si>
  <si>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</si>
  <si>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</si>
  <si>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</si>
  <si>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</si>
  <si>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</si>
  <si>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</si>
  <si>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</si>
  <si>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</si>
  <si>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</si>
  <si>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</si>
  <si>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</si>
  <si>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</si>
  <si>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</si>
  <si>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</si>
  <si>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</si>
  <si>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</si>
  <si>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</si>
  <si>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</si>
  <si>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</si>
  <si>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</si>
  <si>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</si>
  <si>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</si>
  <si>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</si>
  <si>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</si>
  <si>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</si>
  <si>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</si>
  <si>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</si>
  <si>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</si>
  <si>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</si>
  <si>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</si>
  <si>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</si>
  <si>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</si>
  <si>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</si>
  <si>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</si>
  <si>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</si>
  <si>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</si>
  <si>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</si>
  <si>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</si>
  <si>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</si>
  <si>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</si>
  <si>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</si>
  <si>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</si>
  <si>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</si>
  <si>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</si>
  <si>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</si>
  <si>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</si>
  <si>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</si>
  <si>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</si>
  <si>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</si>
  <si>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</si>
  <si>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</si>
  <si>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</si>
  <si>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</si>
  <si>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</si>
  <si>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</si>
  <si>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</si>
  <si>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</si>
  <si>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</si>
  <si>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</si>
  <si>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</si>
  <si>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</si>
  <si>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</si>
  <si>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</si>
  <si>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</si>
  <si>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</si>
  <si>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</si>
  <si>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</si>
  <si>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</si>
  <si>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</si>
  <si>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</si>
  <si>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</si>
  <si>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</si>
  <si>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</si>
  <si>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</si>
  <si>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</si>
  <si>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</si>
  <si>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</si>
  <si>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</si>
  <si>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</si>
  <si>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</si>
  <si>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</si>
  <si>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</si>
  <si>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</si>
  <si>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</si>
  <si>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</si>
  <si>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</si>
  <si>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</si>
  <si>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</si>
  <si>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</si>
  <si>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</si>
  <si>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</si>
  <si>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</si>
  <si>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</si>
  <si>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</si>
  <si>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</si>
  <si>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</si>
  <si>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</si>
  <si>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</si>
  <si>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</si>
  <si>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</si>
  <si>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</si>
  <si>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</si>
  <si>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</si>
  <si>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</si>
  <si>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</si>
  <si>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</si>
  <si>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</si>
  <si>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</si>
  <si>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</si>
  <si>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</si>
  <si>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</si>
  <si>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</si>
  <si>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</si>
  <si>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</si>
  <si>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</si>
  <si>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</si>
  <si>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</si>
  <si>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</si>
  <si>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</si>
  <si>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</si>
  <si>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</si>
  <si>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</si>
  <si>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</si>
  <si>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</si>
  <si>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</si>
  <si>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</si>
  <si>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</si>
  <si>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</si>
  <si>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</si>
  <si>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</si>
  <si>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</si>
  <si>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</si>
  <si>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</si>
  <si>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</si>
  <si>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</si>
  <si>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</si>
  <si>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</si>
  <si>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</si>
  <si>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</si>
  <si>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</si>
  <si>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</si>
  <si>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</si>
  <si>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</si>
  <si>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</si>
  <si>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</si>
  <si>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</si>
  <si>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</si>
  <si>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</si>
  <si>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</si>
  <si>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</si>
  <si>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</si>
  <si>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</si>
  <si>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</si>
  <si>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</si>
  <si>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</si>
  <si>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</si>
  <si>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</si>
  <si>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</si>
  <si>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</si>
  <si>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</si>
  <si>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</si>
  <si>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</si>
  <si>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</si>
  <si>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</si>
  <si>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</si>
  <si>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</si>
  <si>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</si>
  <si>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</si>
  <si>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</si>
  <si>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</si>
  <si>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</si>
  <si>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</si>
  <si>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</si>
  <si>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</si>
  <si>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</si>
  <si>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</si>
  <si>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</si>
  <si>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</si>
  <si>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</si>
  <si>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</si>
  <si>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</si>
  <si>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</si>
  <si>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</si>
  <si>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</si>
  <si>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</si>
  <si>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</si>
  <si>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</si>
  <si>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</si>
  <si>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</si>
  <si>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</si>
  <si>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</si>
  <si>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</si>
  <si>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</si>
  <si>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</si>
  <si>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</si>
  <si>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</si>
  <si>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</si>
  <si>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</si>
  <si>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</si>
  <si>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</si>
  <si>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</si>
  <si>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</si>
  <si>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</si>
  <si>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</si>
  <si>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</si>
  <si>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</si>
  <si>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</si>
  <si>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</si>
  <si>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</si>
  <si>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</si>
  <si>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</si>
  <si>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</si>
  <si>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</si>
  <si>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</si>
  <si>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</si>
  <si>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</si>
  <si>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</si>
  <si>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</si>
  <si>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</si>
  <si>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</si>
  <si>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</si>
  <si>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</si>
  <si>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</si>
  <si>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</si>
  <si>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</si>
  <si>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</si>
  <si>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</si>
  <si>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</si>
  <si>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</si>
  <si>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</si>
  <si>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</si>
  <si>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</si>
  <si>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</si>
  <si>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</si>
  <si>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</si>
  <si>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</si>
  <si>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</si>
  <si>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</si>
  <si>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</si>
  <si>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</si>
  <si>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</si>
  <si>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</si>
  <si>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</si>
  <si>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</si>
  <si>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</si>
  <si>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</si>
  <si>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</si>
  <si>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</si>
  <si>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</si>
  <si>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</si>
  <si>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</si>
  <si>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</si>
  <si>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</si>
  <si>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</si>
  <si>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</si>
  <si>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</si>
  <si>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</si>
  <si>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</si>
  <si>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</si>
  <si>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</si>
  <si>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</si>
  <si>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</si>
  <si>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</si>
  <si>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</si>
  <si>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</si>
  <si>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</si>
  <si>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</si>
  <si>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</si>
  <si>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</si>
  <si>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</si>
  <si>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</si>
  <si>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</si>
  <si>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</si>
  <si>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</si>
  <si>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</si>
  <si>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</si>
  <si>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</si>
  <si>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</si>
  <si>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</si>
  <si>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</si>
  <si>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</si>
  <si>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</si>
  <si>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</si>
  <si>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</si>
  <si>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</si>
  <si>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</si>
  <si>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</si>
  <si>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</si>
  <si>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</si>
  <si>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</si>
  <si>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</si>
  <si>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</si>
  <si>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</si>
  <si>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</si>
  <si>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</si>
  <si>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</si>
  <si>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</si>
  <si>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</si>
  <si>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</si>
  <si>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</si>
  <si>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</si>
  <si>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</si>
  <si>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</si>
  <si>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</si>
  <si>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</si>
  <si>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</si>
  <si>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</si>
  <si>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</si>
  <si>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</si>
  <si>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</si>
  <si>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</si>
  <si>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</si>
  <si>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</si>
  <si>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</si>
  <si>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</si>
  <si>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</si>
  <si>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</si>
  <si>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</si>
  <si>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</si>
  <si>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</si>
  <si>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</si>
  <si>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</si>
  <si>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</si>
  <si>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</si>
  <si>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</si>
  <si>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</si>
  <si>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</si>
  <si>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</si>
  <si>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</si>
  <si>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</si>
  <si>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</si>
  <si>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</si>
  <si>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</si>
  <si>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</si>
  <si>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</si>
  <si>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</si>
  <si>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</si>
  <si>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</si>
  <si>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</si>
  <si>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</si>
  <si>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</si>
  <si>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</si>
  <si>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</si>
  <si>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</si>
  <si>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</si>
  <si>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</si>
  <si>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</si>
  <si>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</si>
  <si>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</si>
  <si>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</si>
  <si>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</si>
  <si>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</si>
  <si>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</si>
  <si>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</si>
  <si>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</si>
  <si>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</si>
  <si>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</si>
  <si>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</si>
  <si>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</si>
  <si>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</si>
  <si>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</si>
  <si>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</si>
  <si>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</si>
  <si>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</si>
  <si>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</si>
  <si>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</si>
  <si>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</si>
  <si>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</si>
  <si>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</si>
  <si>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</si>
  <si>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</si>
  <si>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</si>
  <si>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</si>
  <si>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</si>
  <si>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</si>
  <si>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</si>
  <si>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</si>
  <si>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</si>
  <si>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</si>
  <si>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</si>
  <si>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</si>
  <si>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</si>
  <si>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</si>
  <si>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</si>
  <si>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</si>
  <si>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</si>
  <si>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</si>
  <si>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</si>
  <si>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</si>
  <si>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</si>
  <si>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</si>
  <si>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</si>
  <si>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</si>
  <si>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</si>
  <si>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</si>
  <si>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</si>
  <si>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</si>
  <si>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</si>
  <si>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</si>
  <si>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</si>
  <si>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</si>
  <si>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</si>
  <si>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</si>
  <si>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</si>
  <si>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</si>
  <si>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</si>
  <si>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</si>
  <si>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</si>
  <si>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</si>
  <si>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</si>
  <si>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</si>
  <si>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</si>
  <si>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</si>
  <si>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</si>
  <si>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</si>
  <si>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</si>
  <si>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</si>
  <si>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</si>
  <si>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</si>
  <si>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</si>
  <si>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</si>
  <si>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</si>
  <si>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</si>
  <si>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</si>
  <si>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</si>
  <si>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</si>
  <si>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</si>
  <si>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</si>
  <si>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</si>
  <si>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</si>
  <si>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</si>
  <si>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</si>
  <si>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</si>
  <si>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</si>
  <si>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</si>
  <si>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</si>
  <si>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</si>
  <si>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</si>
  <si>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</si>
  <si>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</si>
  <si>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</si>
  <si>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</si>
  <si>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</si>
  <si>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</si>
  <si>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</si>
  <si>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</si>
  <si>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</si>
  <si>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</si>
  <si>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</si>
  <si>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</si>
  <si>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</si>
  <si>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</si>
  <si>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</si>
  <si>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</si>
  <si>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</si>
  <si>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</si>
  <si>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</si>
  <si>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</si>
  <si>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</si>
  <si>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</si>
  <si>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</si>
  <si>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</si>
  <si>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</si>
  <si>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</si>
  <si>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</si>
  <si>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</si>
  <si>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</si>
  <si>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</si>
  <si>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</si>
  <si>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</si>
  <si>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</si>
  <si>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</si>
  <si>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</si>
  <si>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</si>
  <si>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</si>
  <si>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</si>
  <si>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</si>
  <si>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</si>
  <si>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</si>
  <si>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</si>
  <si>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</si>
  <si>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</si>
  <si>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</si>
  <si>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</si>
  <si>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</si>
  <si>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</si>
  <si>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</si>
  <si>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</si>
  <si>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</si>
  <si>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</si>
  <si>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</si>
  <si>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</si>
  <si>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</si>
  <si>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</si>
  <si>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</si>
  <si>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</si>
  <si>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</si>
  <si>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</si>
  <si>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</si>
  <si>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</si>
  <si>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</si>
  <si>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</si>
  <si>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</si>
  <si>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</si>
  <si>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</si>
  <si>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</si>
  <si>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</si>
  <si>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</si>
  <si>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</si>
  <si>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</si>
  <si>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</si>
  <si>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</si>
  <si>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</si>
  <si>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</si>
  <si>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</si>
  <si>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</si>
  <si>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</si>
  <si>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</si>
  <si>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</si>
  <si>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</si>
  <si>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</si>
  <si>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</si>
  <si>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</si>
  <si>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</si>
  <si>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</si>
  <si>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</si>
  <si>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</si>
  <si>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</si>
  <si>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</si>
  <si>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</si>
  <si>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</si>
  <si>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</si>
  <si>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</si>
  <si>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</si>
  <si>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</si>
  <si>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</si>
  <si>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</si>
  <si>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</si>
  <si>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</si>
  <si>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</si>
  <si>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</si>
  <si>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</si>
  <si>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</si>
  <si>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</si>
  <si>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</si>
  <si>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</si>
  <si>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</si>
  <si>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</si>
  <si>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</si>
  <si>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</si>
  <si>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</si>
  <si>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</si>
  <si>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</si>
  <si>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</si>
  <si>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</si>
  <si>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</si>
  <si>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</si>
  <si>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</si>
  <si>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</si>
  <si>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</si>
  <si>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</si>
  <si>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</si>
  <si>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</si>
  <si>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</si>
  <si>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</si>
  <si>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</si>
  <si>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</si>
  <si>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</si>
  <si>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</si>
  <si>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</si>
  <si>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</si>
  <si>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</si>
  <si>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</si>
  <si>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</si>
  <si>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</si>
  <si>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</si>
  <si>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</si>
  <si>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</si>
  <si>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</si>
  <si>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</si>
  <si>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</si>
  <si>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</si>
  <si>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</si>
  <si>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</si>
  <si>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</si>
  <si>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</si>
  <si>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</si>
  <si>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</si>
  <si>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</si>
  <si>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</si>
  <si>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</si>
  <si>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</si>
  <si>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</si>
  <si>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</si>
  <si>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</si>
  <si>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</si>
  <si>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</si>
  <si>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</si>
  <si>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</si>
  <si>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</si>
  <si>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</si>
  <si>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</si>
  <si>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</si>
  <si>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</si>
  <si>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</si>
  <si>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</si>
  <si>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</si>
  <si>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</si>
  <si>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</si>
  <si>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</si>
  <si>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</si>
  <si>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</si>
  <si>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</si>
  <si>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</si>
  <si>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</si>
  <si>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</si>
  <si>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</si>
  <si>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</si>
  <si>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</si>
  <si>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</si>
  <si>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</si>
  <si>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</si>
  <si>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</si>
  <si>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</si>
  <si>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</si>
  <si>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</si>
  <si>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</si>
  <si>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</si>
  <si>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</si>
  <si>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</si>
  <si>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</si>
  <si>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</si>
  <si>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</si>
  <si>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</si>
  <si>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</si>
  <si>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</si>
  <si>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</si>
  <si>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</si>
  <si>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</si>
  <si>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</si>
  <si>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</si>
  <si>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</si>
  <si>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</si>
  <si>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</si>
  <si>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</si>
  <si>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</si>
  <si>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</si>
  <si>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</si>
  <si>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</si>
  <si>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</si>
  <si>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</si>
  <si>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</si>
  <si>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</si>
  <si>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</si>
  <si>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</si>
  <si>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</si>
  <si>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</si>
  <si>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</si>
  <si>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</si>
  <si>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</si>
  <si>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</si>
  <si>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</si>
  <si>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</si>
  <si>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</si>
  <si>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</si>
  <si>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</si>
  <si>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</si>
  <si>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</si>
  <si>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</si>
  <si>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</si>
  <si>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</si>
  <si>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</si>
  <si>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</si>
  <si>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</si>
  <si>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</si>
  <si>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</si>
  <si>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</si>
  <si>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</si>
  <si>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</si>
  <si>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</si>
  <si>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</si>
  <si>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</si>
  <si>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</si>
  <si>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</si>
  <si>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</si>
  <si>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</si>
  <si>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</si>
  <si>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</si>
  <si>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</si>
  <si>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</si>
  <si>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</si>
  <si>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</si>
  <si>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</si>
  <si>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</si>
  <si>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</si>
  <si>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</si>
  <si>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</si>
  <si>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</si>
  <si>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</si>
  <si>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</si>
  <si>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</si>
  <si>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</si>
  <si>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</si>
  <si>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</si>
  <si>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</si>
  <si>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</si>
  <si>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</si>
  <si>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</si>
  <si>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</si>
  <si>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</si>
  <si>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</si>
  <si>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</si>
  <si>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</si>
  <si>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</si>
  <si>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</si>
  <si>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</si>
  <si>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</si>
  <si>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</si>
  <si>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</si>
  <si>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</si>
  <si>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</si>
  <si>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</si>
  <si>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</si>
  <si>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</si>
  <si>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</si>
  <si>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</si>
  <si>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</si>
  <si>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</si>
  <si>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</si>
  <si>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</si>
  <si>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</si>
  <si>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</si>
  <si>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</si>
  <si>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</si>
  <si>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</si>
  <si>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</si>
  <si>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</si>
  <si>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</si>
  <si>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</si>
  <si>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</si>
  <si>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</si>
  <si>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</si>
  <si>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</si>
  <si>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</si>
  <si>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</si>
  <si>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</si>
  <si>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</si>
  <si>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</si>
  <si>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</si>
  <si>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</si>
  <si>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</si>
  <si>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</si>
  <si>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</si>
  <si>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</si>
  <si>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</si>
  <si>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</si>
  <si>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</si>
  <si>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</si>
  <si>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</si>
  <si>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</si>
  <si>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</si>
  <si>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</si>
  <si>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</si>
  <si>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</si>
  <si>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</si>
  <si>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</si>
  <si>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</si>
  <si>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</si>
  <si>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</si>
  <si>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</si>
  <si>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</si>
  <si>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</si>
  <si>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</si>
  <si>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</si>
  <si>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</si>
  <si>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</si>
  <si>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</si>
  <si>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</si>
  <si>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</si>
  <si>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</si>
  <si>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</si>
  <si>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</si>
  <si>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</si>
  <si>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</si>
  <si>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</si>
  <si>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</si>
  <si>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</si>
  <si>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</si>
  <si>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</si>
  <si>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</si>
  <si>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</si>
  <si>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</si>
  <si>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</si>
  <si>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</si>
  <si>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</si>
  <si>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</si>
  <si>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</si>
  <si>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</si>
  <si>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</si>
  <si>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</si>
  <si>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</si>
  <si>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</si>
  <si>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</si>
  <si>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</si>
  <si>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</si>
  <si>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</si>
  <si>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</si>
  <si>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</si>
  <si>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</si>
  <si>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</si>
  <si>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</si>
  <si>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</si>
  <si>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</si>
  <si>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</si>
  <si>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</si>
  <si>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</si>
  <si>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</si>
  <si>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</si>
  <si>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</si>
  <si>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</si>
  <si>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</si>
  <si>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</si>
  <si>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</si>
  <si>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</si>
  <si>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</si>
  <si>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</si>
  <si>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</si>
  <si>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</si>
  <si>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</si>
  <si>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</si>
  <si>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</si>
  <si>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</si>
  <si>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</si>
  <si>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</si>
  <si>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</si>
  <si>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</si>
  <si>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</si>
  <si>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</si>
  <si>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</si>
  <si>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</si>
  <si>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</si>
  <si>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</si>
  <si>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</si>
  <si>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</si>
  <si>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</si>
  <si>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</si>
  <si>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</si>
  <si>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</si>
  <si>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</si>
  <si>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</si>
  <si>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</si>
  <si>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</si>
  <si>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</si>
  <si>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</si>
  <si>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</si>
  <si>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</si>
  <si>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</si>
  <si>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</si>
  <si>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</si>
  <si>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</si>
  <si>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</si>
  <si>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</si>
  <si>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</si>
  <si>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</si>
  <si>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</si>
  <si>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</si>
  <si>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</si>
  <si>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</si>
  <si>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</si>
  <si>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</si>
  <si>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</si>
  <si>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</si>
  <si>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</si>
  <si>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</si>
  <si>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</si>
  <si>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</si>
  <si>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</si>
  <si>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</si>
  <si>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</si>
  <si>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</si>
  <si>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</si>
  <si>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</si>
  <si>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</si>
  <si>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</si>
  <si>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</si>
  <si>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</si>
  <si>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</si>
  <si>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</si>
  <si>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</si>
  <si>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</si>
  <si>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</si>
  <si>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</si>
  <si>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</si>
  <si>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</si>
  <si>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</si>
  <si>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</si>
  <si>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</si>
  <si>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</si>
  <si>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</si>
  <si>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</si>
  <si>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</si>
  <si>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</si>
  <si>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</si>
  <si>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</si>
  <si>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</si>
  <si>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</si>
  <si>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</si>
  <si>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</si>
  <si>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</si>
  <si>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</si>
  <si>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</si>
  <si>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</si>
  <si>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</si>
  <si>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</si>
  <si>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</si>
  <si>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</si>
  <si>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</si>
  <si>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</si>
  <si>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</si>
  <si>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</si>
  <si>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</si>
  <si>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</si>
  <si>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</si>
  <si>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</si>
  <si>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</si>
  <si>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</si>
  <si>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</si>
  <si>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</si>
  <si>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</si>
  <si>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</si>
  <si>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</si>
  <si>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</si>
  <si>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</si>
  <si>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</si>
  <si>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</si>
  <si>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</si>
  <si>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</si>
  <si>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</si>
  <si>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</si>
  <si>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</si>
  <si>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</si>
  <si>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</si>
  <si>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</si>
  <si>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</si>
  <si>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</si>
  <si>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</si>
  <si>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</si>
  <si>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</si>
  <si>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</si>
  <si>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</si>
  <si>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</si>
  <si>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</si>
  <si>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</si>
  <si>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</si>
  <si>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</si>
  <si>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</si>
  <si>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</si>
  <si>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</si>
  <si>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</si>
  <si>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</si>
  <si>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</si>
  <si>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</si>
  <si>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</si>
  <si>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</si>
  <si>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</si>
  <si>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</si>
  <si>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</si>
  <si>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</si>
  <si>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</si>
  <si>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</si>
  <si>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</si>
  <si>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</si>
  <si>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</si>
  <si>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</si>
  <si>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</si>
  <si>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</si>
  <si>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</si>
  <si>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</si>
  <si>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</si>
  <si>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</si>
  <si>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</si>
  <si>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</si>
  <si>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</si>
  <si>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</si>
  <si>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</si>
  <si>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</si>
  <si>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</si>
  <si>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</si>
  <si>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</si>
  <si>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</si>
  <si>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</si>
  <si>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</si>
  <si>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</si>
  <si>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</si>
  <si>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</si>
  <si>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</si>
  <si>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</si>
  <si>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</si>
  <si>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</si>
  <si>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</si>
  <si>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</si>
  <si>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</si>
  <si>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</si>
  <si>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</si>
  <si>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</si>
  <si>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</si>
  <si>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</si>
  <si>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</si>
  <si>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</si>
  <si>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</si>
  <si>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</si>
  <si>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</si>
  <si>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</si>
  <si>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</si>
  <si>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</si>
  <si>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</si>
  <si>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</si>
  <si>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</si>
  <si>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</si>
  <si>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</si>
  <si>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</si>
  <si>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</si>
  <si>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</si>
  <si>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</si>
  <si>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</si>
  <si>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</si>
  <si>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</si>
  <si>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</si>
  <si>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</si>
  <si>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</si>
  <si>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</si>
  <si>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</si>
  <si>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</si>
  <si>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</si>
  <si>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</si>
  <si>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</si>
  <si>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</si>
  <si>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</si>
  <si>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</si>
  <si>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</si>
  <si>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</si>
  <si>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</si>
  <si>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</si>
  <si>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</si>
  <si>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</si>
  <si>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</si>
  <si>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</si>
  <si>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</si>
  <si>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</si>
  <si>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</si>
  <si>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</si>
  <si>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</si>
  <si>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</si>
  <si>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</si>
  <si>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</si>
  <si>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</si>
  <si>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</si>
  <si>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</si>
  <si>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</si>
  <si>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</si>
  <si>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</si>
  <si>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</si>
  <si>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</si>
  <si>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</si>
  <si>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</si>
  <si>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</si>
  <si>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</si>
  <si>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</si>
  <si>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</si>
  <si>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</si>
  <si>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</si>
  <si>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</si>
  <si>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</si>
  <si>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</si>
  <si>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</si>
  <si>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</si>
  <si>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</si>
  <si>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</si>
  <si>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</si>
  <si>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</si>
  <si>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</si>
  <si>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</si>
  <si>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</si>
  <si>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</si>
  <si>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</si>
  <si>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</si>
  <si>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</si>
  <si>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</si>
  <si>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</si>
  <si>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</si>
  <si>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</si>
  <si>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</si>
  <si>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</si>
  <si>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</si>
  <si>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</si>
  <si>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</si>
  <si>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</si>
  <si>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</si>
  <si>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</si>
  <si>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</si>
  <si>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</si>
  <si>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</si>
  <si>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</si>
  <si>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</si>
  <si>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</si>
  <si>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</si>
  <si>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</si>
  <si>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</si>
  <si>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</si>
  <si>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</si>
  <si>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</si>
  <si>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</si>
  <si>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</si>
  <si>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</si>
  <si>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</si>
  <si>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</si>
  <si>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</si>
  <si>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</si>
  <si>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</si>
  <si>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</si>
  <si>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</si>
  <si>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</si>
  <si>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</si>
  <si>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</si>
  <si>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</si>
  <si>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</si>
  <si>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</si>
  <si>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</si>
  <si>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</si>
  <si>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</si>
  <si>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</si>
  <si>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</si>
  <si>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</si>
  <si>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</si>
  <si>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</si>
  <si>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</si>
  <si>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</si>
  <si>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</si>
  <si>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</si>
  <si>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</si>
  <si>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</si>
  <si>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</si>
  <si>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</si>
  <si>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</si>
  <si>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</si>
  <si>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</si>
  <si>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</si>
  <si>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</si>
  <si>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</si>
  <si>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</si>
  <si>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</si>
  <si>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</si>
  <si>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</si>
  <si>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</si>
  <si>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</si>
  <si>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</si>
  <si>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</si>
  <si>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</si>
  <si>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</si>
  <si>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</si>
  <si>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</si>
  <si>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</si>
  <si>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</si>
  <si>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</si>
  <si>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</si>
  <si>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</si>
  <si>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</si>
  <si>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</si>
  <si>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</si>
  <si>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</si>
  <si>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</si>
  <si>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</si>
  <si>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</si>
  <si>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</si>
  <si>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</si>
  <si>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</si>
  <si>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</si>
  <si>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</si>
  <si>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</si>
  <si>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</si>
  <si>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</si>
  <si>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</si>
  <si>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</si>
  <si>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</si>
  <si>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</si>
  <si>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</si>
  <si>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</si>
  <si>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</si>
  <si>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</si>
  <si>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</si>
  <si>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</si>
  <si>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</si>
  <si>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</si>
  <si>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</si>
  <si>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</si>
  <si>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</si>
  <si>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</si>
  <si>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</si>
  <si>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</si>
  <si>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</si>
  <si>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</si>
  <si>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</si>
  <si>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</si>
  <si>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</si>
  <si>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</si>
  <si>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</si>
  <si>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</si>
  <si>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</si>
  <si>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</si>
  <si>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</si>
  <si>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</si>
  <si>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</si>
  <si>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</si>
  <si>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</si>
  <si>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</si>
  <si>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</si>
  <si>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</si>
  <si>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</si>
  <si>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</si>
  <si>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</si>
  <si>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</si>
  <si>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</si>
  <si>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</si>
  <si>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</si>
  <si>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</si>
  <si>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</si>
  <si>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</si>
  <si>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</si>
  <si>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</si>
  <si>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</si>
  <si>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</si>
  <si>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</si>
  <si>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</si>
  <si>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</si>
  <si>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</si>
  <si>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</si>
  <si>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</si>
  <si>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</si>
  <si>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</si>
  <si>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</si>
  <si>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</si>
  <si>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</si>
  <si>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</si>
  <si>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</si>
  <si>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</si>
  <si>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</si>
  <si>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</si>
  <si>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</si>
  <si>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</si>
  <si>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</si>
  <si>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</si>
  <si>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</si>
  <si>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</si>
  <si>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</si>
  <si>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</si>
  <si>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</si>
  <si>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</si>
  <si>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</si>
  <si>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</si>
  <si>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</si>
  <si>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</si>
  <si>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</si>
  <si>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</si>
  <si>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</si>
  <si>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</si>
  <si>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</si>
  <si>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</si>
  <si>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</si>
  <si>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</si>
  <si>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</si>
  <si>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</si>
  <si>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</si>
  <si>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</si>
  <si>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</si>
  <si>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</si>
  <si>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</si>
  <si>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</si>
  <si>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</si>
  <si>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</si>
  <si>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</si>
  <si>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</si>
  <si>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</si>
  <si>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</si>
  <si>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</si>
  <si>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</si>
  <si>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</si>
  <si>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</si>
  <si>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</si>
  <si>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</si>
  <si>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</si>
  <si>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</si>
  <si>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</si>
  <si>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</si>
  <si>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</si>
  <si>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</si>
  <si>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</si>
  <si>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</si>
  <si>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</si>
  <si>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</si>
  <si>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</si>
  <si>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</si>
  <si>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</si>
  <si>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</si>
  <si>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</si>
  <si>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</si>
  <si>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</si>
  <si>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</si>
  <si>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</si>
  <si>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</si>
  <si>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</si>
  <si>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</si>
  <si>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</si>
  <si>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</si>
  <si>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</si>
  <si>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</si>
  <si>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</si>
  <si>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</si>
  <si>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</si>
  <si>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</si>
  <si>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</si>
  <si>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</si>
  <si>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</si>
  <si>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</si>
  <si>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</si>
  <si>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</si>
  <si>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</si>
  <si>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</si>
  <si>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</si>
  <si>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</si>
  <si>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</si>
  <si>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</si>
  <si>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</si>
  <si>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</si>
  <si>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</si>
  <si>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</si>
  <si>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</si>
  <si>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</si>
  <si>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</si>
  <si>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</si>
  <si>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</si>
  <si>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</si>
  <si>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</si>
  <si>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</si>
  <si>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</si>
  <si>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</si>
  <si>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</si>
  <si>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</si>
  <si>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</si>
  <si>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</si>
  <si>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</si>
  <si>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</si>
  <si>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</si>
  <si>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</si>
  <si>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</si>
  <si>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</si>
  <si>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</si>
  <si>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</si>
  <si>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</si>
  <si>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</si>
  <si>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</si>
  <si>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</si>
  <si>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</si>
  <si>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</si>
  <si>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</si>
  <si>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</si>
  <si>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</si>
  <si>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</si>
  <si>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</si>
  <si>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</si>
  <si>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</si>
  <si>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</si>
  <si>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</si>
  <si>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</si>
  <si>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</si>
  <si>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</si>
  <si>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</si>
  <si>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</si>
  <si>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</si>
  <si>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</si>
  <si>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</si>
  <si>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</si>
  <si>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</si>
  <si>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</si>
  <si>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</si>
  <si>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</si>
  <si>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</si>
  <si>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</si>
  <si>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</si>
  <si>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</si>
  <si>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</si>
  <si>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</si>
  <si>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</si>
  <si>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</si>
  <si>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</si>
  <si>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</si>
  <si>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</si>
  <si>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</si>
  <si>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</si>
  <si>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</si>
  <si>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</si>
  <si>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</si>
  <si>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</si>
  <si>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</si>
  <si>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</si>
  <si>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</si>
  <si>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</si>
  <si>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</si>
  <si>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</si>
  <si>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</si>
  <si>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</si>
  <si>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</si>
  <si>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</si>
  <si>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</si>
  <si>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</si>
  <si>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</si>
  <si>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</si>
  <si>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</si>
  <si>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</si>
  <si>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</si>
  <si>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</si>
  <si>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</si>
  <si>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</si>
  <si>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</si>
  <si>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</si>
  <si>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</si>
  <si>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</si>
  <si>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</si>
  <si>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</si>
  <si>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</si>
  <si>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</si>
  <si>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</si>
  <si>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</si>
  <si>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</si>
  <si>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</si>
  <si>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</si>
  <si>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</si>
  <si>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</si>
  <si>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</si>
  <si>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</si>
  <si>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</si>
  <si>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</si>
  <si>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</si>
  <si>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</si>
  <si>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</si>
  <si>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</si>
  <si>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</si>
  <si>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</si>
  <si>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</si>
  <si>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</si>
  <si>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</si>
  <si>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</si>
  <si>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</si>
  <si>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</si>
  <si>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</si>
  <si>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</si>
  <si>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</si>
  <si>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</si>
  <si>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</si>
  <si>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</si>
  <si>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</si>
  <si>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</si>
  <si>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</si>
  <si>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</si>
  <si>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</si>
  <si>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</si>
  <si>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</si>
  <si>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</si>
  <si>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</si>
  <si>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</si>
  <si>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</si>
  <si>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</si>
  <si>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</si>
  <si>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</si>
  <si>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</si>
  <si>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</si>
  <si>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</si>
  <si>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</si>
  <si>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</si>
  <si>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</si>
  <si>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</si>
  <si>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</si>
  <si>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</si>
  <si>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</si>
  <si>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</si>
  <si>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</si>
  <si>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</si>
  <si>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</si>
  <si>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</si>
  <si>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</si>
  <si>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</si>
  <si>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</si>
  <si>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</si>
  <si>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</si>
  <si>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</si>
  <si>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</si>
  <si>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</si>
  <si>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</si>
  <si>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</si>
  <si>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</si>
  <si>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</si>
  <si>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</si>
  <si>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</si>
  <si>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</si>
  <si>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</si>
  <si>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</si>
  <si>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</si>
  <si>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</si>
  <si>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</si>
  <si>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</si>
  <si>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</si>
  <si>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</si>
  <si>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</si>
  <si>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</si>
  <si>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</si>
  <si>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</si>
  <si>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</si>
  <si>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</si>
  <si>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</si>
  <si>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</si>
  <si>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</si>
  <si>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</si>
  <si>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</si>
  <si>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</si>
  <si>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</si>
  <si>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</si>
  <si>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</si>
  <si>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</si>
  <si>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</si>
  <si>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</si>
  <si>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</si>
  <si>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</si>
  <si>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</si>
  <si>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</si>
  <si>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</si>
  <si>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</si>
  <si>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</si>
  <si>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</si>
  <si>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</si>
  <si>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</si>
  <si>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</si>
  <si>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</si>
  <si>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</si>
  <si>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</si>
  <si>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</si>
  <si>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</si>
  <si>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</si>
  <si>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</si>
  <si>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</si>
  <si>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</si>
  <si>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</si>
  <si>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</si>
  <si>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</si>
  <si>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</si>
  <si>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</si>
  <si>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</si>
  <si>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</si>
  <si>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</si>
  <si>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</si>
  <si>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</si>
  <si>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</si>
  <si>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</si>
  <si>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</si>
  <si>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</si>
  <si>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</si>
  <si>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</si>
  <si>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</si>
  <si>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</si>
  <si>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</si>
  <si>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</si>
  <si>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</si>
  <si>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</si>
  <si>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</si>
  <si>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</si>
  <si>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</si>
  <si>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</si>
  <si>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</si>
  <si>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</si>
  <si>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</si>
  <si>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</si>
  <si>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</si>
  <si>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</si>
  <si>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</si>
  <si>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</si>
  <si>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</si>
  <si>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</si>
  <si>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</si>
  <si>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</si>
  <si>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</si>
  <si>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</si>
  <si>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</si>
  <si>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</si>
  <si>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</si>
  <si>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</si>
  <si>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</si>
  <si>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</si>
  <si>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</si>
  <si>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</si>
  <si>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</si>
  <si>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</si>
  <si>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</si>
  <si>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</si>
  <si>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</si>
  <si>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</si>
  <si>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</si>
  <si>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</si>
  <si>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</si>
  <si>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</si>
  <si>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</si>
  <si>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</si>
  <si>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</si>
  <si>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</si>
  <si>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</si>
  <si>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</si>
  <si>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</si>
  <si>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</si>
  <si>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</si>
  <si>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</si>
  <si>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</si>
  <si>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</si>
  <si>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</si>
  <si>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</si>
  <si>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</si>
  <si>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</si>
  <si>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</si>
  <si>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</si>
  <si>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</si>
  <si>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</si>
  <si>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</si>
  <si>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</si>
  <si>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</si>
  <si>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</si>
  <si>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</si>
  <si>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</si>
  <si>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</si>
  <si>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</si>
  <si>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</si>
  <si>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</si>
  <si>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</si>
  <si>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</si>
  <si>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</si>
  <si>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</si>
  <si>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</si>
  <si>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</si>
  <si>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</si>
  <si>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</si>
  <si>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</si>
  <si>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</si>
  <si>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</si>
  <si>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</si>
  <si>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</si>
  <si>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</si>
  <si>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</si>
  <si>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</si>
  <si>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</si>
  <si>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</si>
  <si>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</si>
  <si>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</si>
  <si>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</si>
  <si>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</si>
  <si>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</si>
  <si>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</si>
  <si>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</si>
  <si>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</si>
  <si>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</si>
  <si>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</si>
  <si>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</si>
  <si>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</si>
  <si>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</si>
  <si>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</si>
  <si>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</si>
  <si>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</si>
  <si>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</si>
  <si>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</si>
  <si>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</si>
  <si>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</si>
  <si>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</si>
  <si>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</si>
  <si>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</si>
  <si>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</si>
  <si>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</si>
  <si>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</si>
  <si>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</si>
  <si>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</si>
  <si>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</si>
  <si>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</si>
  <si>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</si>
  <si>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</si>
  <si>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</si>
  <si>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</si>
  <si>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</si>
  <si>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</si>
  <si>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</si>
  <si>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</si>
  <si>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</si>
  <si>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</si>
  <si>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</si>
  <si>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</si>
  <si>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</si>
  <si>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</si>
  <si>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</si>
  <si>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</si>
  <si>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</si>
  <si>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</si>
  <si>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</si>
  <si>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</si>
  <si>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</si>
  <si>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</si>
  <si>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</si>
  <si>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</si>
  <si>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</si>
  <si>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</si>
  <si>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</si>
  <si>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</si>
  <si>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</si>
  <si>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</si>
  <si>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</si>
  <si>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</si>
  <si>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</si>
  <si>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</si>
  <si>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</si>
  <si>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</si>
  <si>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</si>
  <si>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</si>
  <si>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</si>
  <si>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</si>
  <si>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</si>
  <si>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</si>
  <si>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</si>
  <si>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</si>
  <si>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</si>
  <si>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</si>
  <si>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</si>
  <si>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</si>
  <si>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</si>
  <si>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</si>
  <si>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</si>
  <si>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</si>
  <si>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</si>
  <si>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</si>
  <si>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</si>
  <si>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</si>
  <si>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</si>
  <si>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</si>
  <si>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</si>
  <si>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</si>
  <si>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</si>
  <si>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</si>
  <si>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</si>
  <si>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</si>
  <si>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</si>
  <si>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</si>
  <si>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</si>
  <si>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</si>
  <si>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</si>
  <si>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</si>
  <si>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</si>
  <si>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</si>
  <si>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</si>
  <si>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</si>
  <si>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</si>
  <si>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</si>
  <si>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</si>
  <si>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</si>
  <si>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</si>
  <si>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</si>
  <si>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</si>
  <si>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</si>
  <si>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</si>
  <si>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</si>
  <si>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</si>
  <si>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</si>
  <si>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</si>
  <si>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</si>
  <si>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</si>
  <si>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</si>
  <si>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</si>
  <si>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</si>
  <si>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</si>
  <si>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</si>
  <si>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</si>
  <si>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</si>
  <si>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</si>
  <si>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</si>
  <si>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</si>
  <si>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</si>
  <si>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</si>
  <si>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</si>
  <si>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</si>
  <si>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</si>
  <si>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</si>
  <si>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</si>
  <si>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</si>
  <si>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</si>
  <si>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</si>
  <si>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</si>
  <si>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</si>
  <si>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</si>
  <si>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</si>
  <si>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</si>
  <si>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</si>
  <si>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</si>
  <si>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</si>
  <si>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</si>
  <si>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</si>
  <si>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</si>
  <si>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</si>
  <si>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</si>
  <si>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</si>
  <si>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</si>
  <si>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</si>
  <si>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</si>
  <si>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</si>
  <si>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</si>
  <si>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</si>
  <si>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</si>
  <si>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</si>
  <si>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</si>
  <si>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</si>
  <si>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</si>
  <si>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</si>
  <si>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</si>
  <si>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</si>
  <si>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</si>
  <si>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</si>
  <si>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</si>
  <si>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</si>
  <si>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</si>
  <si>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</si>
  <si>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</si>
  <si>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</si>
  <si>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</si>
  <si>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</si>
  <si>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</si>
  <si>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</si>
  <si>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</si>
  <si>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</si>
  <si>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</si>
  <si>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</si>
  <si>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</si>
  <si>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</si>
  <si>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</si>
  <si>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</si>
  <si>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</si>
  <si>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</si>
  <si>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</si>
  <si>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</si>
  <si>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</si>
  <si>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</si>
  <si>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</si>
  <si>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</si>
  <si>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</si>
  <si>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</si>
  <si>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</si>
  <si>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</si>
  <si>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</si>
  <si>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</si>
  <si>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</si>
  <si>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</si>
  <si>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</si>
  <si>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</si>
  <si>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</si>
  <si>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</si>
  <si>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</si>
  <si>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</si>
  <si>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</si>
  <si>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</si>
  <si>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</si>
  <si>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</si>
  <si>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</si>
  <si>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</si>
  <si>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</si>
  <si>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</si>
  <si>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</si>
  <si>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</si>
  <si>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</si>
  <si>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</si>
  <si>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</si>
  <si>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</si>
  <si>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</si>
  <si>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</si>
  <si>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</si>
  <si>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</si>
  <si>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</si>
  <si>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</si>
  <si>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</si>
  <si>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</si>
  <si>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</si>
  <si>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</si>
  <si>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</si>
  <si>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</si>
  <si>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</si>
  <si>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</si>
  <si>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</si>
  <si>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</si>
  <si>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</si>
  <si>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</si>
  <si>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</si>
  <si>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</si>
  <si>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</si>
  <si>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</si>
  <si>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</si>
  <si>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</si>
  <si>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</si>
  <si>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</si>
  <si>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</si>
  <si>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</si>
  <si>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</si>
  <si>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</si>
  <si>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</si>
  <si>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</si>
  <si>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</si>
  <si>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</si>
  <si>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</si>
  <si>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</si>
  <si>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</si>
  <si>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</si>
  <si>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</si>
  <si>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</si>
  <si>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</si>
  <si>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</si>
  <si>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</si>
  <si>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</si>
  <si>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</si>
  <si>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</si>
  <si>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</si>
  <si>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</si>
  <si>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</si>
  <si>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</si>
  <si>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</si>
  <si>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</si>
  <si>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</si>
  <si>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</si>
  <si>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</si>
  <si>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</si>
  <si>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</si>
  <si>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</si>
  <si>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</si>
  <si>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</si>
  <si>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</si>
  <si>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</si>
  <si>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</si>
  <si>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</si>
  <si>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</si>
  <si>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</si>
  <si>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</si>
  <si>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</si>
  <si>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</si>
  <si>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</si>
  <si>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</si>
  <si>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</si>
  <si>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</si>
  <si>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</si>
  <si>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</si>
  <si>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</si>
  <si>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</si>
  <si>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</si>
  <si>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</si>
  <si>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</si>
  <si>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</si>
  <si>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</si>
  <si>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</si>
  <si>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</si>
  <si>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</si>
  <si>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</si>
  <si>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</si>
  <si>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</si>
  <si>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</si>
  <si>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</si>
  <si>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</si>
  <si>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</si>
  <si>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</si>
  <si>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</si>
  <si>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</si>
  <si>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</si>
  <si>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</si>
  <si>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</si>
  <si>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</si>
  <si>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</si>
  <si>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</si>
  <si>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</si>
  <si>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</si>
  <si>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</si>
  <si>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</si>
  <si>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</si>
  <si>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</si>
  <si>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</si>
  <si>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</si>
  <si>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</si>
  <si>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</si>
  <si>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</si>
  <si>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</si>
  <si>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</si>
  <si>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</si>
  <si>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</si>
  <si>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</si>
  <si>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</si>
  <si>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</si>
  <si>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</si>
  <si>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</si>
  <si>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</si>
  <si>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</si>
  <si>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</si>
  <si>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</si>
  <si>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</si>
  <si>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</si>
  <si>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</si>
  <si>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</si>
  <si>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</si>
  <si>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</si>
  <si>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</si>
  <si>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</si>
  <si>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</si>
  <si>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</si>
  <si>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</si>
  <si>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</si>
  <si>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</si>
  <si>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</si>
  <si>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</si>
  <si>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</si>
  <si>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</si>
  <si>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</si>
  <si>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</si>
  <si>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</si>
  <si>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</si>
  <si>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</si>
  <si>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</si>
  <si>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</si>
  <si>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</si>
  <si>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</si>
  <si>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</si>
  <si>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</si>
  <si>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</si>
  <si>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</si>
  <si>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</si>
  <si>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</si>
  <si>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</si>
  <si>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</si>
  <si>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</si>
  <si>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</si>
  <si>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</si>
  <si>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</si>
  <si>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</si>
  <si>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</si>
  <si>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</si>
  <si>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</si>
  <si>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</si>
  <si>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</si>
  <si>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</si>
  <si>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</si>
  <si>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</si>
  <si>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</si>
  <si>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</si>
  <si>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</si>
  <si>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</si>
  <si>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</si>
  <si>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</si>
  <si>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</si>
  <si>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</si>
  <si>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</si>
  <si>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</si>
  <si>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</si>
  <si>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</si>
  <si>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</si>
  <si>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</si>
  <si>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</si>
  <si>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</si>
  <si>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</si>
  <si>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</si>
  <si>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</si>
  <si>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</si>
  <si>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</si>
  <si>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</si>
  <si>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</si>
  <si>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</si>
  <si>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</si>
  <si>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</si>
  <si>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</si>
  <si>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</si>
  <si>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</si>
  <si>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</si>
  <si>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</si>
  <si>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</si>
  <si>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</si>
  <si>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</si>
  <si>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</si>
  <si>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</si>
  <si>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</si>
  <si>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</si>
  <si>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</si>
  <si>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</si>
  <si>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</si>
  <si>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</si>
  <si>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</si>
  <si>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</si>
  <si>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</si>
  <si>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</si>
  <si>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</si>
  <si>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</si>
  <si>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</si>
  <si>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</si>
  <si>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</si>
  <si>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</si>
  <si>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</si>
  <si>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</si>
  <si>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</si>
  <si>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</si>
  <si>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</si>
  <si>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</si>
  <si>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</si>
  <si>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</si>
  <si>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</si>
  <si>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</si>
  <si>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</si>
  <si>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</si>
  <si>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</si>
  <si>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</si>
  <si>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</si>
  <si>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</si>
  <si>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</si>
  <si>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</si>
  <si>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</si>
  <si>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</si>
  <si>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</si>
  <si>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</si>
  <si>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</si>
  <si>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</si>
  <si>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</si>
  <si>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</si>
  <si>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</si>
  <si>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</si>
  <si>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</si>
  <si>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</si>
  <si>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</si>
  <si>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</si>
  <si>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</si>
  <si>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</si>
  <si>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</si>
  <si>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</si>
  <si>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</si>
  <si>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</si>
  <si>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</si>
  <si>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</si>
  <si>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</si>
  <si>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</si>
  <si>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</si>
  <si>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</si>
  <si>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</si>
  <si>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</si>
  <si>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</si>
  <si>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</si>
  <si>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</si>
  <si>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</si>
  <si>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</si>
  <si>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</si>
  <si>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</si>
  <si>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</si>
  <si>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</si>
  <si>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</si>
  <si>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</si>
  <si>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</si>
  <si>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</si>
  <si>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</si>
  <si>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</si>
  <si>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</si>
  <si>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</si>
  <si>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</si>
  <si>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</si>
  <si>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</si>
  <si>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</si>
  <si>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</si>
  <si>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</si>
  <si>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</si>
  <si>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</si>
  <si>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</si>
  <si>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</si>
  <si>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</si>
  <si>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</si>
  <si>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</si>
  <si>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</si>
  <si>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</si>
  <si>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</si>
  <si>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</si>
  <si>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</si>
  <si>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</si>
  <si>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</si>
  <si>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</si>
  <si>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</si>
  <si>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</si>
  <si>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</si>
  <si>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</si>
  <si>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</si>
  <si>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</si>
  <si>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</si>
  <si>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</si>
  <si>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</si>
  <si>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</si>
  <si>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</si>
  <si>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</si>
  <si>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</si>
  <si>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</si>
  <si>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</si>
  <si>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</si>
  <si>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</si>
  <si>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</si>
  <si>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</si>
  <si>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</si>
  <si>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</si>
  <si>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</si>
  <si>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</si>
  <si>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</si>
  <si>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</si>
  <si>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</si>
  <si>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</si>
  <si>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</si>
  <si>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</si>
  <si>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</si>
  <si>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</si>
  <si>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</si>
  <si>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</si>
  <si>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</si>
  <si>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</si>
  <si>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</si>
  <si>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</si>
  <si>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</si>
  <si>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</si>
  <si>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</si>
  <si>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</si>
  <si>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</si>
  <si>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</si>
  <si>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</si>
  <si>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</si>
  <si>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</si>
  <si>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</si>
  <si>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</si>
  <si>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</si>
  <si>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</si>
  <si>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</si>
  <si>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</si>
  <si>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</si>
  <si>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</si>
  <si>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</si>
  <si>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</si>
  <si>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</si>
  <si>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</si>
  <si>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</si>
  <si>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</si>
  <si>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</si>
  <si>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</si>
  <si>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</si>
  <si>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</si>
  <si>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</si>
  <si>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</si>
  <si>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</si>
  <si>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</si>
  <si>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</si>
  <si>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</si>
  <si>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</si>
  <si>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</si>
  <si>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</si>
  <si>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</si>
  <si>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</si>
  <si>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</si>
  <si>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</si>
  <si>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</si>
  <si>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</si>
  <si>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</si>
  <si>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</si>
  <si>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</si>
  <si>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</si>
  <si>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</si>
  <si>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</si>
  <si>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</si>
  <si>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</si>
  <si>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</si>
  <si>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</si>
  <si>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</si>
  <si>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</si>
  <si>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</si>
  <si>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</si>
  <si>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</si>
  <si>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</si>
  <si>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</si>
  <si>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</si>
  <si>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</si>
  <si>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</si>
  <si>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</si>
  <si>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</si>
  <si>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</si>
  <si>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</si>
  <si>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</si>
  <si>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</si>
  <si>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</si>
  <si>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</si>
  <si>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</si>
  <si>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</si>
  <si>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</si>
  <si>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</si>
  <si>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</si>
  <si>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</si>
  <si>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</si>
  <si>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</si>
  <si>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</si>
  <si>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</si>
  <si>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</si>
  <si>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</si>
  <si>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</si>
  <si>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</si>
  <si>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</si>
  <si>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</si>
  <si>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</si>
  <si>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</si>
  <si>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</si>
  <si>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</si>
  <si>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</si>
  <si>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</si>
  <si>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</si>
  <si>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</si>
  <si>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</si>
  <si>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</si>
  <si>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</si>
  <si>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</si>
  <si>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</si>
  <si>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</si>
  <si>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</si>
  <si>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</si>
  <si>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</si>
  <si>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</si>
  <si>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</si>
  <si>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</si>
  <si>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</si>
  <si>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</si>
  <si>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</si>
  <si>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</si>
  <si>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</si>
  <si>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</si>
  <si>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</si>
  <si>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</si>
  <si>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</si>
  <si>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</si>
  <si>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</si>
  <si>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</si>
  <si>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</si>
  <si>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</si>
  <si>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</si>
  <si>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</si>
  <si>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</si>
  <si>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</si>
  <si>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</si>
  <si>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</si>
  <si>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</si>
  <si>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</si>
  <si>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</si>
  <si>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</si>
  <si>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</si>
  <si>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</si>
  <si>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</si>
  <si>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</si>
  <si>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</si>
  <si>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</si>
  <si>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</si>
  <si>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</si>
  <si>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</si>
  <si>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</si>
  <si>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</si>
  <si>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</si>
  <si>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</si>
  <si>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</si>
  <si>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</si>
  <si>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</si>
  <si>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</si>
  <si>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</si>
  <si>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</si>
  <si>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</si>
  <si>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</si>
  <si>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</si>
  <si>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</si>
  <si>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</si>
  <si>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</si>
  <si>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</si>
  <si>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</si>
  <si>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</si>
  <si>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</si>
  <si>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</si>
  <si>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</si>
  <si>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</si>
  <si>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</si>
  <si>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</si>
  <si>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</si>
  <si>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</si>
  <si>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</si>
  <si>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</si>
  <si>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</si>
  <si>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</si>
  <si>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</si>
  <si>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</si>
  <si>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</si>
  <si>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</si>
  <si>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</si>
  <si>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</si>
  <si>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</si>
  <si>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</si>
  <si>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</si>
  <si>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</si>
  <si>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</si>
  <si>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</si>
  <si>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</si>
  <si>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</si>
  <si>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</si>
  <si>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</si>
  <si>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</si>
  <si>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</si>
  <si>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</si>
  <si>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</si>
  <si>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</si>
  <si>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</si>
  <si>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</si>
  <si>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</si>
  <si>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</si>
  <si>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</si>
  <si>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</si>
  <si>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</si>
  <si>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</si>
  <si>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</si>
  <si>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</si>
  <si>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</si>
  <si>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</si>
  <si>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</si>
  <si>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</si>
  <si>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</si>
  <si>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</si>
  <si>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</si>
  <si>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</si>
  <si>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</si>
  <si>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</si>
  <si>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</si>
  <si>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</si>
  <si>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</si>
  <si>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</si>
  <si>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</si>
  <si>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</si>
  <si>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</si>
  <si>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</si>
  <si>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</si>
  <si>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</si>
  <si>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</si>
  <si>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</si>
  <si>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</si>
  <si>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</si>
  <si>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</si>
  <si>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</si>
  <si>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</si>
  <si>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</si>
  <si>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</si>
  <si>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</si>
  <si>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</si>
  <si>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</si>
  <si>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</si>
  <si>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</si>
  <si>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</si>
  <si>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</si>
  <si>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</si>
  <si>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</si>
  <si>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</si>
  <si>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</si>
  <si>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</si>
  <si>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</si>
  <si>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</si>
  <si>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</si>
  <si>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</si>
  <si>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</si>
  <si>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</si>
  <si>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</si>
  <si>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</si>
  <si>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</si>
  <si>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</si>
  <si>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</si>
  <si>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</si>
  <si>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</si>
  <si>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</si>
  <si>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</si>
  <si>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</si>
  <si>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</si>
  <si>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</si>
  <si>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</si>
  <si>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</si>
  <si>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</si>
  <si>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</si>
  <si>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</si>
  <si>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</si>
  <si>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</si>
  <si>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</si>
  <si>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</si>
  <si>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</si>
  <si>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</si>
  <si>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</si>
  <si>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</si>
  <si>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</si>
  <si>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</si>
  <si>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</si>
  <si>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</si>
  <si>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</si>
  <si>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</si>
  <si>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</si>
  <si>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</si>
  <si>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</si>
  <si>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</si>
  <si>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</si>
  <si>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</si>
  <si>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</si>
  <si>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</si>
  <si>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</si>
  <si>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</si>
  <si>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</si>
  <si>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</si>
  <si>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</si>
  <si>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</si>
  <si>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</si>
  <si>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</si>
  <si>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</si>
  <si>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</si>
  <si>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</si>
  <si>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</si>
  <si>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</si>
  <si>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</si>
  <si>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</si>
  <si>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</si>
  <si>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</si>
  <si>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</si>
  <si>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</si>
  <si>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</si>
  <si>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</si>
  <si>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</si>
  <si>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</si>
  <si>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</si>
  <si>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</si>
  <si>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</si>
  <si>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</si>
  <si>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</si>
  <si>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</si>
  <si>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</si>
  <si>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</si>
  <si>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</si>
  <si>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</si>
  <si>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</si>
  <si>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</si>
  <si>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</si>
  <si>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</si>
  <si>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</si>
  <si>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</si>
  <si>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</si>
  <si>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</si>
  <si>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</si>
  <si>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</si>
  <si>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</si>
  <si>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</si>
  <si>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</si>
  <si>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</si>
  <si>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</si>
  <si>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</si>
  <si>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</si>
  <si>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</si>
  <si>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</si>
  <si>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</si>
  <si>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</si>
  <si>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</si>
  <si>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</si>
  <si>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</si>
  <si>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</si>
  <si>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</si>
  <si>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</si>
  <si>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</si>
  <si>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</si>
  <si>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</si>
  <si>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</si>
  <si>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</si>
  <si>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</si>
  <si>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</si>
  <si>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</si>
  <si>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</si>
  <si>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</si>
  <si>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</si>
  <si>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</si>
  <si>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</si>
  <si>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</si>
  <si>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</si>
  <si>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</si>
  <si>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</si>
  <si>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</si>
  <si>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</si>
  <si>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</si>
  <si>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</si>
  <si>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</si>
  <si>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</si>
  <si>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</si>
  <si>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</si>
  <si>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</si>
  <si>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</si>
  <si>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</si>
  <si>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</si>
  <si>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</si>
  <si>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</si>
  <si>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</si>
  <si>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</si>
  <si>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</si>
  <si>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</si>
  <si>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</si>
  <si>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</si>
  <si>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</si>
  <si>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</si>
  <si>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</si>
  <si>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</si>
  <si>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</si>
  <si>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</si>
  <si>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</si>
  <si>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</si>
  <si>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</si>
  <si>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</si>
  <si>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</si>
  <si>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</si>
  <si>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</si>
  <si>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</si>
  <si>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</si>
  <si>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</si>
  <si>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</si>
  <si>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</si>
  <si>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</si>
  <si>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</si>
  <si>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</si>
  <si>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</si>
  <si>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</si>
  <si>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</si>
  <si>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</si>
  <si>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</si>
  <si>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</si>
  <si>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</si>
  <si>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</si>
  <si>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</si>
  <si>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</si>
  <si>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</si>
  <si>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</si>
  <si>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</si>
  <si>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</si>
  <si>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</si>
  <si>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</si>
  <si>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</si>
  <si>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</si>
  <si>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</si>
  <si>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</si>
  <si>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</si>
  <si>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</si>
  <si>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</si>
  <si>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</si>
  <si>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</si>
  <si>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</si>
  <si>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</si>
  <si>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</si>
  <si>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</si>
  <si>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</si>
  <si>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</si>
  <si>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</si>
  <si>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</si>
  <si>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</si>
  <si>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</si>
  <si>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</si>
  <si>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</si>
  <si>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</si>
  <si>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</si>
  <si>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</si>
  <si>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</si>
  <si>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</si>
  <si>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</si>
  <si>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</si>
  <si>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</si>
  <si>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</si>
  <si>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</si>
  <si>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</si>
  <si>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</si>
  <si>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</si>
  <si>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</si>
  <si>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</si>
  <si>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</si>
  <si>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</si>
  <si>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</si>
  <si>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</si>
  <si>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</si>
  <si>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</si>
  <si>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</si>
  <si>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</si>
  <si>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</si>
  <si>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</si>
  <si>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</si>
  <si>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</si>
  <si>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</si>
  <si>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</si>
  <si>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</si>
  <si>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</si>
  <si>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</si>
  <si>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</si>
  <si>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</si>
  <si>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</si>
  <si>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</si>
  <si>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</si>
  <si>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</si>
  <si>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</si>
  <si>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</si>
  <si>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</si>
  <si>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</si>
  <si>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</si>
  <si>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</si>
  <si>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</si>
  <si>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</si>
  <si>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</si>
  <si>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</si>
  <si>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</si>
  <si>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</si>
  <si>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</si>
  <si>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</si>
  <si>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</si>
  <si>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</si>
  <si>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</si>
  <si>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</si>
  <si>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</si>
  <si>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</si>
  <si>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</si>
  <si>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</si>
  <si>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</si>
  <si>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</si>
  <si>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</si>
  <si>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</si>
  <si>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</si>
  <si>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</si>
  <si>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</si>
  <si>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</si>
  <si>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</si>
  <si>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</si>
  <si>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</si>
  <si>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</si>
  <si>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</si>
  <si>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</si>
  <si>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</si>
  <si>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</si>
  <si>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</si>
  <si>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</si>
  <si>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</si>
  <si>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</si>
  <si>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</si>
  <si>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</si>
  <si>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</si>
  <si>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</si>
  <si>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</si>
  <si>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</si>
  <si>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</si>
  <si>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</si>
  <si>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</si>
  <si>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</si>
  <si>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</si>
  <si>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</si>
  <si>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</si>
  <si>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</si>
  <si>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</si>
  <si>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</si>
  <si>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</si>
  <si>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</si>
  <si>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</si>
  <si>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</si>
  <si>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</si>
  <si>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</si>
  <si>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</si>
  <si>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</si>
  <si>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</si>
  <si>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</si>
  <si>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</si>
  <si>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</si>
  <si>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</si>
  <si>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</si>
  <si>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</si>
  <si>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</si>
  <si>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</si>
  <si>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</si>
  <si>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</si>
  <si>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</si>
  <si>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</si>
  <si>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</si>
  <si>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</si>
  <si>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</si>
  <si>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</si>
  <si>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</si>
  <si>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</si>
  <si>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</si>
  <si>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</si>
  <si>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</si>
  <si>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</si>
  <si>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</si>
  <si>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</si>
  <si>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</si>
  <si>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</si>
  <si>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</si>
  <si>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</si>
  <si>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</si>
  <si>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</si>
  <si>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</si>
  <si>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</si>
  <si>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</si>
  <si>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</si>
  <si>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</si>
  <si>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</si>
  <si>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</si>
  <si>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</si>
  <si>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</si>
  <si>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</si>
  <si>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</si>
  <si>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</si>
  <si>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</si>
  <si>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</si>
  <si>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</si>
  <si>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</si>
  <si>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</si>
  <si>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</si>
  <si>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</si>
  <si>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</si>
  <si>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</si>
  <si>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</si>
  <si>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</si>
  <si>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</si>
  <si>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</si>
  <si>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</si>
  <si>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</si>
  <si>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</si>
  <si>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</si>
  <si>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</si>
  <si>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</si>
  <si>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</si>
  <si>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</si>
  <si>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</si>
  <si>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</si>
  <si>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</si>
  <si>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</si>
  <si>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</si>
  <si>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</si>
  <si>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</si>
  <si>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</si>
  <si>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</si>
  <si>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</si>
  <si>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</si>
  <si>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</si>
  <si>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</si>
  <si>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</si>
  <si>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</si>
  <si>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</si>
  <si>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</si>
  <si>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</si>
  <si>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</si>
  <si>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</si>
  <si>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</si>
  <si>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</si>
  <si>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</si>
  <si>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</si>
  <si>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</si>
  <si>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</si>
  <si>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</si>
  <si>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</si>
  <si>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</si>
  <si>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</si>
  <si>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</si>
  <si>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</si>
  <si>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</si>
  <si>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</si>
  <si>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</si>
  <si>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</si>
  <si>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</si>
  <si>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</si>
  <si>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</si>
  <si>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</si>
  <si>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</si>
  <si>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</si>
  <si>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</si>
  <si>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</si>
  <si>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</si>
  <si>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</si>
  <si>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</si>
  <si>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</si>
  <si>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</si>
  <si>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</si>
  <si>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</si>
  <si>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</si>
  <si>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</si>
  <si>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</si>
  <si>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</si>
  <si>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</si>
  <si>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</si>
  <si>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</si>
  <si>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</si>
  <si>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</si>
  <si>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</si>
  <si>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</si>
  <si>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</si>
  <si>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</si>
  <si>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</si>
  <si>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</si>
  <si>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</si>
  <si>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</si>
  <si>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</si>
  <si>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</si>
  <si>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</si>
  <si>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</si>
  <si>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</si>
  <si>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</si>
  <si>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</si>
  <si>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</si>
  <si>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</si>
  <si>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</si>
  <si>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</si>
  <si>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</si>
  <si>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</si>
  <si>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</si>
  <si>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</si>
  <si>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</si>
  <si>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</si>
  <si>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</si>
  <si>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</si>
  <si>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</si>
  <si>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</si>
  <si>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</si>
  <si>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</si>
  <si>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</si>
  <si>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</si>
  <si>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</si>
  <si>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</si>
  <si>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</si>
  <si>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</si>
  <si>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</si>
  <si>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</si>
  <si>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</si>
  <si>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</si>
  <si>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</si>
  <si>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</si>
  <si>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</si>
  <si>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</si>
  <si>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</si>
  <si>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</si>
  <si>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</si>
  <si>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</si>
  <si>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</si>
  <si>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</si>
  <si>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</si>
  <si>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</si>
  <si>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</si>
  <si>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</si>
  <si>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</si>
  <si>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</si>
  <si>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</si>
  <si>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</si>
  <si>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</si>
  <si>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</si>
  <si>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</si>
  <si>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</si>
  <si>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</si>
  <si>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</si>
  <si>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</si>
  <si>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</si>
  <si>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</si>
  <si>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</si>
  <si>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</si>
  <si>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</si>
  <si>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</si>
  <si>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</si>
  <si>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</si>
  <si>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</si>
  <si>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</si>
  <si>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</si>
  <si>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</si>
  <si>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</si>
  <si>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</si>
  <si>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</si>
  <si>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</si>
  <si>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</si>
  <si>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</si>
  <si>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</si>
  <si>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</si>
  <si>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</si>
  <si>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</si>
  <si>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</si>
  <si>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</si>
  <si>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</si>
  <si>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</si>
  <si>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</si>
  <si>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</si>
  <si>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</si>
  <si>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</si>
  <si>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</si>
  <si>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</si>
  <si>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</si>
  <si>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</si>
  <si>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</si>
  <si>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</si>
  <si>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</si>
  <si>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</si>
  <si>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</si>
  <si>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</si>
  <si>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</si>
  <si>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</si>
  <si>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</si>
  <si>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</si>
  <si>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</si>
  <si>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</si>
  <si>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</si>
  <si>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</si>
  <si>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</si>
  <si>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</si>
  <si>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</si>
  <si>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</si>
  <si>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</si>
  <si>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</si>
  <si>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</si>
  <si>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</si>
  <si>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</si>
  <si>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</si>
  <si>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</si>
  <si>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</si>
  <si>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</si>
  <si>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</si>
  <si>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</si>
  <si>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</si>
  <si>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</si>
  <si>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</si>
  <si>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</si>
  <si>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</si>
  <si>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</si>
  <si>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</si>
  <si>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</si>
  <si>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</si>
  <si>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</si>
  <si>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</si>
  <si>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</si>
  <si>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</si>
  <si>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</si>
  <si>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</si>
  <si>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</si>
  <si>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</si>
  <si>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</si>
  <si>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</si>
  <si>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</si>
  <si>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</si>
  <si>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</si>
  <si>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</si>
  <si>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</si>
  <si>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</si>
  <si>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</si>
  <si>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</si>
  <si>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</si>
  <si>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</si>
  <si>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</si>
  <si>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</si>
  <si>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</si>
  <si>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</si>
  <si>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</si>
  <si>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</si>
  <si>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</si>
  <si>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</si>
  <si>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</si>
  <si>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</si>
  <si>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</si>
  <si>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</si>
  <si>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</si>
  <si>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</si>
  <si>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</si>
  <si>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</si>
  <si>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</si>
  <si>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</si>
  <si>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</si>
  <si>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</si>
  <si>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</si>
  <si>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</si>
  <si>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</si>
  <si>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</si>
  <si>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</si>
  <si>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</si>
  <si>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</si>
  <si>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</si>
  <si>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</si>
  <si>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</si>
  <si>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</si>
  <si>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</si>
  <si>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</si>
  <si>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</si>
  <si>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</si>
  <si>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</si>
  <si>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</si>
  <si>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</si>
  <si>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</si>
  <si>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</si>
  <si>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</si>
  <si>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</si>
  <si>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</si>
  <si>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</si>
  <si>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</si>
  <si>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</si>
  <si>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</si>
  <si>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</si>
  <si>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</si>
  <si>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</si>
  <si>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</si>
  <si>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</si>
  <si>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</si>
  <si>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</si>
  <si>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</si>
  <si>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</si>
  <si>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</si>
  <si>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</si>
  <si>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</si>
  <si>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</si>
  <si>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</si>
  <si>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</si>
  <si>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</si>
  <si>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</si>
  <si>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</si>
  <si>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</si>
  <si>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</si>
  <si>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</si>
  <si>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</si>
  <si>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</si>
  <si>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</si>
  <si>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</si>
  <si>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</si>
  <si>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</si>
  <si>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</si>
  <si>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</si>
  <si>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</si>
  <si>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</si>
  <si>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</si>
  <si>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</si>
  <si>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</si>
  <si>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</si>
  <si>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</si>
  <si>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</si>
  <si>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</si>
  <si>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</si>
  <si>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</si>
  <si>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</si>
  <si>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</si>
  <si>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</si>
  <si>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</si>
  <si>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</si>
  <si>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</si>
  <si>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</si>
  <si>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</si>
  <si>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</si>
  <si>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</si>
  <si>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</si>
  <si>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</si>
  <si>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</si>
  <si>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</si>
  <si>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</si>
  <si>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</si>
  <si>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</si>
  <si>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</si>
  <si>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</si>
  <si>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</si>
  <si>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</si>
  <si>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</si>
  <si>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</si>
  <si>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</si>
  <si>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</si>
  <si>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</si>
  <si>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</si>
  <si>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</si>
  <si>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</si>
  <si>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</si>
  <si>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</si>
  <si>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</si>
  <si>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</si>
  <si>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</si>
  <si>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</si>
  <si>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</si>
  <si>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</si>
  <si>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</si>
  <si>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</si>
  <si>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</si>
  <si>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</si>
  <si>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</si>
  <si>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</si>
  <si>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</si>
  <si>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</si>
  <si>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</si>
  <si>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</si>
  <si>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</si>
  <si>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</si>
  <si>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</si>
  <si>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</si>
  <si>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</si>
  <si>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</si>
  <si>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</si>
  <si>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</si>
  <si>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</si>
  <si>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</si>
  <si>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</si>
  <si>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</si>
  <si>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</si>
  <si>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</si>
  <si>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</si>
  <si>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</si>
  <si>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</si>
  <si>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</si>
  <si>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</si>
  <si>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</si>
  <si>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</si>
  <si>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</si>
  <si>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</si>
  <si>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</si>
  <si>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</si>
  <si>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</si>
  <si>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</si>
  <si>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</si>
  <si>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</si>
  <si>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</si>
  <si>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</si>
  <si>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</si>
  <si>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</si>
  <si>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</si>
  <si>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</si>
  <si>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</si>
  <si>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</si>
  <si>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</si>
  <si>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</si>
  <si>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</si>
  <si>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</si>
  <si>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</si>
  <si>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</si>
  <si>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</si>
  <si>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</si>
  <si>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</si>
  <si>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</si>
  <si>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</si>
  <si>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</si>
  <si>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</si>
  <si>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</si>
  <si>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</si>
  <si>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</si>
  <si>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</si>
  <si>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</si>
  <si>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</si>
  <si>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</si>
  <si>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</si>
  <si>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</si>
  <si>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</si>
  <si>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</si>
  <si>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</si>
  <si>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</si>
  <si>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</si>
  <si>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</si>
  <si>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</si>
  <si>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</si>
  <si>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</si>
  <si>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</si>
  <si>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</si>
  <si>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</si>
  <si>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</si>
  <si>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</si>
  <si>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</si>
  <si>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</si>
  <si>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</si>
  <si>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</si>
  <si>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</si>
  <si>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</si>
  <si>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</si>
  <si>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</si>
  <si>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</si>
  <si>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</si>
  <si>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</si>
  <si>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</si>
  <si>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</si>
  <si>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</si>
  <si>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</si>
  <si>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</si>
  <si>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</si>
  <si>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</si>
  <si>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</si>
  <si>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</si>
  <si>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</si>
  <si>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</si>
  <si>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</si>
  <si>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</si>
  <si>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</si>
  <si>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</si>
  <si>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</si>
  <si>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</si>
  <si>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</si>
  <si>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</si>
  <si>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</si>
  <si>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</si>
  <si>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</si>
  <si>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</si>
  <si>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</si>
  <si>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</si>
  <si>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</si>
  <si>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</si>
  <si>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</si>
  <si>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</si>
  <si>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</si>
  <si>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</si>
  <si>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</si>
  <si>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</si>
  <si>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</si>
  <si>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</si>
  <si>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</si>
  <si>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</si>
  <si>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</si>
  <si>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</si>
  <si>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</si>
  <si>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</si>
  <si>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</si>
  <si>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</si>
  <si>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</si>
  <si>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</si>
  <si>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</si>
  <si>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</si>
  <si>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</si>
  <si>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</si>
  <si>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</si>
  <si>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</si>
  <si>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</si>
  <si>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</si>
  <si>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</si>
  <si>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</si>
  <si>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</si>
  <si>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</si>
  <si>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</si>
  <si>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</si>
  <si>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</si>
  <si>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</si>
  <si>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</si>
  <si>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</si>
  <si>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</si>
  <si>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</si>
  <si>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</si>
  <si>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</si>
  <si>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</si>
  <si>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</si>
  <si>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</si>
  <si>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</si>
  <si>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</si>
  <si>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</si>
  <si>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</si>
  <si>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</si>
  <si>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</si>
  <si>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</si>
  <si>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</si>
  <si>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</si>
  <si>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</si>
  <si>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</si>
  <si>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</si>
  <si>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</si>
  <si>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</si>
  <si>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</si>
  <si>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</si>
  <si>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</si>
  <si>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</si>
  <si>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</si>
  <si>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</si>
  <si>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</si>
  <si>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</si>
  <si>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</si>
  <si>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</si>
  <si>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</si>
  <si>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</si>
  <si>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</si>
  <si>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</si>
  <si>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</si>
  <si>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</si>
  <si>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</si>
  <si>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</si>
  <si>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</si>
  <si>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</si>
  <si>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</si>
  <si>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</si>
  <si>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</si>
  <si>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</si>
  <si>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</si>
  <si>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</si>
  <si>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</si>
  <si>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</si>
  <si>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</si>
  <si>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</si>
  <si>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</si>
  <si>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</si>
  <si>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</si>
  <si>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</si>
  <si>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</si>
  <si>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</si>
  <si>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</si>
  <si>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</si>
  <si>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</si>
  <si>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</si>
  <si>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</si>
  <si>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</si>
  <si>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</si>
  <si>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</si>
  <si>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</si>
  <si>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</si>
  <si>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</si>
  <si>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</si>
  <si>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</si>
  <si>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</si>
  <si>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</si>
  <si>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</si>
  <si>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</si>
  <si>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</si>
  <si>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</si>
  <si>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</si>
  <si>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</si>
  <si>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</si>
  <si>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</si>
  <si>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</si>
  <si>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</si>
  <si>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</si>
  <si>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</si>
  <si>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</si>
  <si>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</si>
  <si>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</si>
  <si>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</si>
  <si>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</si>
  <si>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</si>
  <si>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</si>
  <si>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</si>
  <si>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</si>
  <si>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</si>
  <si>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</si>
  <si>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</si>
  <si>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</si>
  <si>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</si>
  <si>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</si>
  <si>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</si>
  <si>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</si>
  <si>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</si>
  <si>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</si>
  <si>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</si>
  <si>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</si>
  <si>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</si>
  <si>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</si>
  <si>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</si>
  <si>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</si>
  <si>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</si>
  <si>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</si>
  <si>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</si>
  <si>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</si>
  <si>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</si>
  <si>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</si>
  <si>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</si>
  <si>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</si>
  <si>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</si>
  <si>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</si>
  <si>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</si>
  <si>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</si>
  <si>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</si>
  <si>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</si>
  <si>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</si>
  <si>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</si>
  <si>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</si>
  <si>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</si>
  <si>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</si>
  <si>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</si>
  <si>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</si>
  <si>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</si>
  <si>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</si>
  <si>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</si>
  <si>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</si>
  <si>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</si>
  <si>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</si>
  <si>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</si>
  <si>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</si>
  <si>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</si>
  <si>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</si>
  <si>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</si>
  <si>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</si>
  <si>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</si>
  <si>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</si>
  <si>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</si>
  <si>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</si>
  <si>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</si>
  <si>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</si>
  <si>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</si>
  <si>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</si>
  <si>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</si>
  <si>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</si>
  <si>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</si>
  <si>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</si>
  <si>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</si>
  <si>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</si>
  <si>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</si>
  <si>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</si>
  <si>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</si>
  <si>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</si>
  <si>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</si>
  <si>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</si>
  <si>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</si>
  <si>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</si>
  <si>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</si>
  <si>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</si>
  <si>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</si>
  <si>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</si>
  <si>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</si>
  <si>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</si>
  <si>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</si>
  <si>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</si>
  <si>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</si>
  <si>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</si>
  <si>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</si>
  <si>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</si>
  <si>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</si>
  <si>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</si>
  <si>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</si>
  <si>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</si>
  <si>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</si>
  <si>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</si>
  <si>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</si>
  <si>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</si>
  <si>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</si>
  <si>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</si>
  <si>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</si>
  <si>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</si>
  <si>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</si>
  <si>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</si>
  <si>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</si>
  <si>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</si>
  <si>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</si>
  <si>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</si>
  <si>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</si>
  <si>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</si>
  <si>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</si>
  <si>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</si>
  <si>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</si>
  <si>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</si>
  <si>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</si>
  <si>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</si>
  <si>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</si>
  <si>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</si>
  <si>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</si>
  <si>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</si>
  <si>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</si>
  <si>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</si>
  <si>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</si>
  <si>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</si>
  <si>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</si>
  <si>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</si>
  <si>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</si>
  <si>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</si>
  <si>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</si>
  <si>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</si>
  <si>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</si>
  <si>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</si>
  <si>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</si>
  <si>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</si>
  <si>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</si>
  <si>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</si>
  <si>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</si>
  <si>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</si>
  <si>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</si>
  <si>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</si>
  <si>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</si>
  <si>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</si>
  <si>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</si>
  <si>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</si>
  <si>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</si>
  <si>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</si>
  <si>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</si>
  <si>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</si>
  <si>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</si>
  <si>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</si>
  <si>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</si>
  <si>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</si>
  <si>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</si>
  <si>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</si>
  <si>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</si>
  <si>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</si>
  <si>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</si>
  <si>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</si>
  <si>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</si>
  <si>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</si>
  <si>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</si>
  <si>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</si>
  <si>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</si>
  <si>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</si>
  <si>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</si>
  <si>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</si>
  <si>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</si>
  <si>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</si>
  <si>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</si>
  <si>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</si>
  <si>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</si>
  <si>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</si>
  <si>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</si>
  <si>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</si>
  <si>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</si>
  <si>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</si>
  <si>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</si>
  <si>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</si>
  <si>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</si>
  <si>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</si>
  <si>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</si>
  <si>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</si>
  <si>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</si>
  <si>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</si>
  <si>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</si>
  <si>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</si>
  <si>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</si>
  <si>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</si>
  <si>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</si>
  <si>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</si>
  <si>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</si>
  <si>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</si>
  <si>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</si>
  <si>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</si>
  <si>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</si>
  <si>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</si>
  <si>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</si>
  <si>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</si>
  <si>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</si>
  <si>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</si>
  <si>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</si>
  <si>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</si>
  <si>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</si>
  <si>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</si>
  <si>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</si>
  <si>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</si>
  <si>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</si>
  <si>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</si>
  <si>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</si>
  <si>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</si>
  <si>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</si>
  <si>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</si>
  <si>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</si>
  <si>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</si>
  <si>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</si>
  <si>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</si>
  <si>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</si>
  <si>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</si>
  <si>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</si>
  <si>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</si>
  <si>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</si>
  <si>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</si>
  <si>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</si>
  <si>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</si>
  <si>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</si>
  <si>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</si>
  <si>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</si>
  <si>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</si>
  <si>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</si>
  <si>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</si>
  <si>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</si>
  <si>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</si>
  <si>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</si>
  <si>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</si>
  <si>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</si>
  <si>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</si>
  <si>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</si>
  <si>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</si>
  <si>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</si>
  <si>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</si>
  <si>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</si>
  <si>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</si>
  <si>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</si>
  <si>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</si>
  <si>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</si>
  <si>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</si>
  <si>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</si>
  <si>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</si>
  <si>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</si>
  <si>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</si>
  <si>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</si>
  <si>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</si>
  <si>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</si>
  <si>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</si>
  <si>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</si>
  <si>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</si>
  <si>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</si>
  <si>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</si>
  <si>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</si>
  <si>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</si>
  <si>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</si>
  <si>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</si>
  <si>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</si>
  <si>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</si>
  <si>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</si>
  <si>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</si>
  <si>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</si>
  <si>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</si>
  <si>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</si>
  <si>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</si>
  <si>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</si>
  <si>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</si>
  <si>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</si>
  <si>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</si>
  <si>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</si>
  <si>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</si>
  <si>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</si>
  <si>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</si>
  <si>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</si>
  <si>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</si>
  <si>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</si>
  <si>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</si>
  <si>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</si>
  <si>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</si>
  <si>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</si>
  <si>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</si>
  <si>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</si>
  <si>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</si>
  <si>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</si>
  <si>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</si>
  <si>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</si>
  <si>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</si>
  <si>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</si>
  <si>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</si>
  <si>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</si>
  <si>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</si>
  <si>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</si>
  <si>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</si>
  <si>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</si>
  <si>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</si>
  <si>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</si>
  <si>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</si>
  <si>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</si>
  <si>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</si>
  <si>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</si>
  <si>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</si>
  <si>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</si>
  <si>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</si>
  <si>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</si>
  <si>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</si>
  <si>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</si>
  <si>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</si>
  <si>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</si>
  <si>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</si>
  <si>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</si>
  <si>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</si>
  <si>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</si>
  <si>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</si>
  <si>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</si>
  <si>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</si>
  <si>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</si>
  <si>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</si>
  <si>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</si>
  <si>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</si>
  <si>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</si>
  <si>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</si>
  <si>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</si>
  <si>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</si>
  <si>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</si>
  <si>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</si>
  <si>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</si>
  <si>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</si>
  <si>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</si>
  <si>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</si>
  <si>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</si>
  <si>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</si>
  <si>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</si>
  <si>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</si>
  <si>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</si>
  <si>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</si>
  <si>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</si>
  <si>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</si>
  <si>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</si>
  <si>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</si>
  <si>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</si>
  <si>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</si>
  <si>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</si>
  <si>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</si>
  <si>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</si>
  <si>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</si>
  <si>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</si>
  <si>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</si>
  <si>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</si>
  <si>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</si>
  <si>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</si>
  <si>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</si>
  <si>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</si>
  <si>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</si>
  <si>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</si>
  <si>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</si>
  <si>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</si>
  <si>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</si>
  <si>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</si>
  <si>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</si>
  <si>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</si>
  <si>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</si>
  <si>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</si>
  <si>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</si>
  <si>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</si>
  <si>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</si>
  <si>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</si>
  <si>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</si>
  <si>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</si>
  <si>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</si>
  <si>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</si>
  <si>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</si>
  <si>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</si>
  <si>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</si>
  <si>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</si>
  <si>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</si>
  <si>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</si>
  <si>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</si>
  <si>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</si>
  <si>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</si>
  <si>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</si>
  <si>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</si>
  <si>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</si>
  <si>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</si>
  <si>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</si>
  <si>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</si>
  <si>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</si>
  <si>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</si>
  <si>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</si>
  <si>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</si>
  <si>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</si>
  <si>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</si>
  <si>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</si>
  <si>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</si>
  <si>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</si>
  <si>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</si>
  <si>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</si>
  <si>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</si>
  <si>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</si>
  <si>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</si>
  <si>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</si>
  <si>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</si>
  <si>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</si>
  <si>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</si>
  <si>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</si>
  <si>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</si>
  <si>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</si>
  <si>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</si>
  <si>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</si>
  <si>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</si>
  <si>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</si>
  <si>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</si>
  <si>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</si>
  <si>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</si>
  <si>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</si>
  <si>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</si>
  <si>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</si>
  <si>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</si>
  <si>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</si>
  <si>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</si>
  <si>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</si>
  <si>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</si>
  <si>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</si>
  <si>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</si>
  <si>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</si>
  <si>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</si>
  <si>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</si>
  <si>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</si>
  <si>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</si>
  <si>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</si>
  <si>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</si>
  <si>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</si>
  <si>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</si>
  <si>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</si>
  <si>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</si>
  <si>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</si>
  <si>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</si>
  <si>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</si>
  <si>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</si>
  <si>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</si>
  <si>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</si>
  <si>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</si>
  <si>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</si>
  <si>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</si>
  <si>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</si>
  <si>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</si>
  <si>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</si>
  <si>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</si>
  <si>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</si>
  <si>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</si>
  <si>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</si>
  <si>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</si>
  <si>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</si>
  <si>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</si>
  <si>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</si>
  <si>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</si>
  <si>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</si>
  <si>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</si>
  <si>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</si>
  <si>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</si>
  <si>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</si>
  <si>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</si>
  <si>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</si>
  <si>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</si>
  <si>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</si>
  <si>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</si>
  <si>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</si>
  <si>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</si>
  <si>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</si>
  <si>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</si>
  <si>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</si>
  <si>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</si>
  <si>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</si>
  <si>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</si>
  <si>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</si>
  <si>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</si>
  <si>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</si>
  <si>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</si>
  <si>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</si>
  <si>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</si>
  <si>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</si>
  <si>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</si>
  <si>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</si>
  <si>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</si>
  <si>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</si>
  <si>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</si>
  <si>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</si>
  <si>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</si>
  <si>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</si>
  <si>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</si>
  <si>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</si>
  <si>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</si>
  <si>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</si>
  <si>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</si>
  <si>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</si>
  <si>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</si>
  <si>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</si>
  <si>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</si>
  <si>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</si>
  <si>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</si>
  <si>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</si>
  <si>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</si>
  <si>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</si>
  <si>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</si>
  <si>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</si>
  <si>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</si>
  <si>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</si>
  <si>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</si>
  <si>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</si>
  <si>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</si>
  <si>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</si>
  <si>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</si>
  <si>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</si>
  <si>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</si>
  <si>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</si>
  <si>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</si>
  <si>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</si>
  <si>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</si>
  <si>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</si>
  <si>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</si>
  <si>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</si>
  <si>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</si>
  <si>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</si>
  <si>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</si>
  <si>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</si>
  <si>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</si>
  <si>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</si>
  <si>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</si>
  <si>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</si>
  <si>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</si>
  <si>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</si>
  <si>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</si>
  <si>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</si>
  <si>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</si>
  <si>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</si>
  <si>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</si>
  <si>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</si>
  <si>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</si>
  <si>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</si>
  <si>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</si>
  <si>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</si>
  <si>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</si>
  <si>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</si>
  <si>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</si>
  <si>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</si>
  <si>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</si>
  <si>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</si>
  <si>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</si>
  <si>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</si>
  <si>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</si>
  <si>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</si>
  <si>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</si>
  <si>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</si>
  <si>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</si>
  <si>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</si>
  <si>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</si>
  <si>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</si>
  <si>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</si>
  <si>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</si>
  <si>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</si>
  <si>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</si>
  <si>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</si>
  <si>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</si>
  <si>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</si>
  <si>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</si>
  <si>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</si>
  <si>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</si>
  <si>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</si>
  <si>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</si>
  <si>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</si>
  <si>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</si>
  <si>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</si>
  <si>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</si>
  <si>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</si>
  <si>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</si>
  <si>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</si>
  <si>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</si>
  <si>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</si>
  <si>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</si>
  <si>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</si>
  <si>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</si>
  <si>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</si>
  <si>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</si>
  <si>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</si>
  <si>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</si>
  <si>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</si>
  <si>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</si>
  <si>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</si>
  <si>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</si>
  <si>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</si>
  <si>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</si>
  <si>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</si>
  <si>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</si>
  <si>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</si>
  <si>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</si>
  <si>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</si>
  <si>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</si>
  <si>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</si>
  <si>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</si>
  <si>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</si>
  <si>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</si>
  <si>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</si>
  <si>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</si>
  <si>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</si>
  <si>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</si>
  <si>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</si>
  <si>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</si>
  <si>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</si>
  <si>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</si>
  <si>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</si>
  <si>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</si>
  <si>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</si>
  <si>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</si>
  <si>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</si>
  <si>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</si>
  <si>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</si>
  <si>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</si>
  <si>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</si>
  <si>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</si>
  <si>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</si>
  <si>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</si>
  <si>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</si>
  <si>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</si>
  <si>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</si>
  <si>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</si>
  <si>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</si>
  <si>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</si>
  <si>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</si>
  <si>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</si>
  <si>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</si>
  <si>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</si>
  <si>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</si>
  <si>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</si>
  <si>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</si>
  <si>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</si>
  <si>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</si>
  <si>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</si>
  <si>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</si>
  <si>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</si>
  <si>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</si>
  <si>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</si>
  <si>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</si>
  <si>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</si>
  <si>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</si>
  <si>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</si>
  <si>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</si>
  <si>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</si>
  <si>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</si>
  <si>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</si>
  <si>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</si>
  <si>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</si>
  <si>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</si>
  <si>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</si>
  <si>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</si>
  <si>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</si>
  <si>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</si>
  <si>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</si>
  <si>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</si>
  <si>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</si>
  <si>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</si>
  <si>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</si>
  <si>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</si>
  <si>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</si>
  <si>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</si>
  <si>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</si>
  <si>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</si>
  <si>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</si>
  <si>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</si>
  <si>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</si>
  <si>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</si>
  <si>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</si>
  <si>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</si>
  <si>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</si>
  <si>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</si>
  <si>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</si>
  <si>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</si>
  <si>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</si>
  <si>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</si>
  <si>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</si>
  <si>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</si>
  <si>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</si>
  <si>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</si>
  <si>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</si>
  <si>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</si>
  <si>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</si>
  <si>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</si>
  <si>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</si>
  <si>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</si>
  <si>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</si>
  <si>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</si>
  <si>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</si>
  <si>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</si>
  <si>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</si>
  <si>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</si>
  <si>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</si>
  <si>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</si>
  <si>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</si>
  <si>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</si>
  <si>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</si>
  <si>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</si>
  <si>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</si>
  <si>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</si>
  <si>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</si>
  <si>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</si>
  <si>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</si>
  <si>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</si>
  <si>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</si>
  <si>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</si>
  <si>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</si>
  <si>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</si>
  <si>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</si>
  <si>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</si>
  <si>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</si>
  <si>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</si>
  <si>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</si>
  <si>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</si>
  <si>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</si>
  <si>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</si>
  <si>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</si>
  <si>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</si>
  <si>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</si>
  <si>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</si>
  <si>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</si>
  <si>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</si>
  <si>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</si>
  <si>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</si>
  <si>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</si>
  <si>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</si>
  <si>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</si>
  <si>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</si>
  <si>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</si>
  <si>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</si>
  <si>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</si>
  <si>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</si>
  <si>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</si>
  <si>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</si>
  <si>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</si>
  <si>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</si>
  <si>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</si>
  <si>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</si>
  <si>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</si>
  <si>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</si>
  <si>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</si>
  <si>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</si>
  <si>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</si>
  <si>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</si>
  <si>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</si>
  <si>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</si>
  <si>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</si>
  <si>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</si>
  <si>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</si>
  <si>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</si>
  <si>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</si>
  <si>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</si>
  <si>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</si>
  <si>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</si>
  <si>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</si>
  <si>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</si>
  <si>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</si>
  <si>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</si>
  <si>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</si>
  <si>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</si>
  <si>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</si>
  <si>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</si>
  <si>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</si>
  <si>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</si>
  <si>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</si>
  <si>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</si>
  <si>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</si>
  <si>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</si>
  <si>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</si>
  <si>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</si>
  <si>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</si>
  <si>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</si>
  <si>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</si>
  <si>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</si>
  <si>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</si>
  <si>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</si>
  <si>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</si>
  <si>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</si>
  <si>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</si>
  <si>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</si>
  <si>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</si>
  <si>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</si>
  <si>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</si>
  <si>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</si>
  <si>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</si>
  <si>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</si>
  <si>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</si>
  <si>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</si>
  <si>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</si>
  <si>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</si>
  <si>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</si>
  <si>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</si>
  <si>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</si>
  <si>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</si>
  <si>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</si>
  <si>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</si>
  <si>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</si>
  <si>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</si>
  <si>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</si>
  <si>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</si>
  <si>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</si>
  <si>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</si>
  <si>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</si>
  <si>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</si>
  <si>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</si>
  <si>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</si>
  <si>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</si>
  <si>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</si>
  <si>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</si>
  <si>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</si>
  <si>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</si>
  <si>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</si>
  <si>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</si>
  <si>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</si>
  <si>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</si>
  <si>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</si>
  <si>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</si>
  <si>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</si>
  <si>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</si>
  <si>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</si>
  <si>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</si>
  <si>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</si>
  <si>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</si>
  <si>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</si>
  <si>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</si>
  <si>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</si>
  <si>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</si>
  <si>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</si>
  <si>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</si>
  <si>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</si>
  <si>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</si>
  <si>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</si>
  <si>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</si>
  <si>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</si>
  <si>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</si>
  <si>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</si>
  <si>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</si>
  <si>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</si>
  <si>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</si>
  <si>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</si>
  <si>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</si>
  <si>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</si>
  <si>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</si>
  <si>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</si>
  <si>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</si>
  <si>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</si>
  <si>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</si>
  <si>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</si>
  <si>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</si>
  <si>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</si>
  <si>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</si>
  <si>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</si>
  <si>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</si>
  <si>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</si>
  <si>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</si>
  <si>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</si>
  <si>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</si>
  <si>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</si>
  <si>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</si>
  <si>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</si>
  <si>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</si>
  <si>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</si>
  <si>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</si>
  <si>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</si>
  <si>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</si>
  <si>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</si>
  <si>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</si>
  <si>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</si>
  <si>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</si>
  <si>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</si>
  <si>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</si>
  <si>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</si>
  <si>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</si>
  <si>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</si>
  <si>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</si>
  <si>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</si>
  <si>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</si>
  <si>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</si>
  <si>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</si>
  <si>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</si>
  <si>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</si>
  <si>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</si>
  <si>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</si>
  <si>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</si>
  <si>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</si>
  <si>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</si>
  <si>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</si>
  <si>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</si>
  <si>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</si>
  <si>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</si>
  <si>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</si>
  <si>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</si>
  <si>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</si>
  <si>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</si>
  <si>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</si>
  <si>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</si>
  <si>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</si>
  <si>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</si>
  <si>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</si>
  <si>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</si>
  <si>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</si>
  <si>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</si>
  <si>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</si>
  <si>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</si>
  <si>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</si>
  <si>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</si>
  <si>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</si>
  <si>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</si>
  <si>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</si>
  <si>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</si>
  <si>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</si>
  <si>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</si>
  <si>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</si>
  <si>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</si>
  <si>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</si>
  <si>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</si>
  <si>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</si>
  <si>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</si>
  <si>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</si>
  <si>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</si>
  <si>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</si>
  <si>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</si>
  <si>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</si>
  <si>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</si>
  <si>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</si>
  <si>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</si>
  <si>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</si>
  <si>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</si>
  <si>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</si>
  <si>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</si>
  <si>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</si>
  <si>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</si>
  <si>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</si>
  <si>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</si>
  <si>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</si>
  <si>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</si>
  <si>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</si>
  <si>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</si>
  <si>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</si>
  <si>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</si>
  <si>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</si>
  <si>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</si>
  <si>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</si>
  <si>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</si>
  <si>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</si>
  <si>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</si>
  <si>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</si>
  <si>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</si>
  <si>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</si>
  <si>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</si>
  <si>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</si>
  <si>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</si>
  <si>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</si>
  <si>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</si>
  <si>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</si>
  <si>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</si>
  <si>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</si>
  <si>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</si>
  <si>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</si>
  <si>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</si>
  <si>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</si>
  <si>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</si>
  <si>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</si>
  <si>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</si>
  <si>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</si>
  <si>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</si>
  <si>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</si>
  <si>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</si>
  <si>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</si>
  <si>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</si>
  <si>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</si>
  <si>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</si>
  <si>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</si>
  <si>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</si>
  <si>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</si>
  <si>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</si>
  <si>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</si>
  <si>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</si>
  <si>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</si>
  <si>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</si>
  <si>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</si>
  <si>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</si>
  <si>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</si>
  <si>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</si>
  <si>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</si>
  <si>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</si>
  <si>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</si>
  <si>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</si>
  <si>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</si>
  <si>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</si>
  <si>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</si>
  <si>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</si>
  <si>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</si>
  <si>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</si>
  <si>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</si>
  <si>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</si>
  <si>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</si>
  <si>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</si>
  <si>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</si>
  <si>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</si>
  <si>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</si>
  <si>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</si>
  <si>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</si>
  <si>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</si>
  <si>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</si>
  <si>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</si>
  <si>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</si>
  <si>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</si>
  <si>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</si>
  <si>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</si>
  <si>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</si>
  <si>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</si>
  <si>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</si>
  <si>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</si>
  <si>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</si>
  <si>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</si>
  <si>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</si>
  <si>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</si>
  <si>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</si>
  <si>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</si>
  <si>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</si>
  <si>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</si>
  <si>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</si>
  <si>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</si>
  <si>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</si>
  <si>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</si>
  <si>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</si>
  <si>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</si>
  <si>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</si>
  <si>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</si>
  <si>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</si>
  <si>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</si>
  <si>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</si>
  <si>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</si>
  <si>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</si>
  <si>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</si>
  <si>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</si>
  <si>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</si>
  <si>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</si>
  <si>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</si>
  <si>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</si>
  <si>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</si>
  <si>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</si>
  <si>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</si>
  <si>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</si>
  <si>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</si>
  <si>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</si>
  <si>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</si>
  <si>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</si>
  <si>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</si>
  <si>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</si>
  <si>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</si>
  <si>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</si>
  <si>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</si>
  <si>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</si>
  <si>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</si>
  <si>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</si>
  <si>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</si>
  <si>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</si>
  <si>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</si>
  <si>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</si>
  <si>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</si>
  <si>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</si>
  <si>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</si>
  <si>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</si>
  <si>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</si>
  <si>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</si>
  <si>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</si>
  <si>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</si>
  <si>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</si>
  <si>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</si>
  <si>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</si>
  <si>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</si>
  <si>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</si>
  <si>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</si>
  <si>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</si>
  <si>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</si>
  <si>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</si>
  <si>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</si>
  <si>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</si>
  <si>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</si>
  <si>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</si>
  <si>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</si>
  <si>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</si>
  <si>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</si>
  <si>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</si>
  <si>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</si>
  <si>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</si>
  <si>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</si>
  <si>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</si>
  <si>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</si>
  <si>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</si>
  <si>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</si>
  <si>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</si>
  <si>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</si>
  <si>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</si>
  <si>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</si>
  <si>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</si>
  <si>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</si>
  <si>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</si>
  <si>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</si>
  <si>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</si>
  <si>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</si>
  <si>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</si>
  <si>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</si>
  <si>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</si>
  <si>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</si>
  <si>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</si>
  <si>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</si>
  <si>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</si>
  <si>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</si>
  <si>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</si>
  <si>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</si>
  <si>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</si>
  <si>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</si>
  <si>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</si>
  <si>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</si>
  <si>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</si>
  <si>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</si>
  <si>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</si>
  <si>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</si>
  <si>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</si>
  <si>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</si>
  <si>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</si>
  <si>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</si>
  <si>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</si>
  <si>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</si>
  <si>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</si>
  <si>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</si>
  <si>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</si>
  <si>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</si>
  <si>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</si>
  <si>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</si>
  <si>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</si>
  <si>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</si>
  <si>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</si>
  <si>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</si>
  <si>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</si>
  <si>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</si>
  <si>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</si>
  <si>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</si>
  <si>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</si>
  <si>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</si>
  <si>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</si>
  <si>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</si>
  <si>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</si>
  <si>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</si>
  <si>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</si>
  <si>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</si>
  <si>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</si>
  <si>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</si>
  <si>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</si>
  <si>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</si>
  <si>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</si>
  <si>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</si>
  <si>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</si>
  <si>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</si>
  <si>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</si>
  <si>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</si>
  <si>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</si>
  <si>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</si>
  <si>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</si>
  <si>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</si>
  <si>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</si>
  <si>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</si>
  <si>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</si>
  <si>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</si>
  <si>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</si>
  <si>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</si>
  <si>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</si>
  <si>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</si>
  <si>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</si>
  <si>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</si>
  <si>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</si>
  <si>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</si>
  <si>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</si>
  <si>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</si>
  <si>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</si>
  <si>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</si>
  <si>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</si>
  <si>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</si>
  <si>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</si>
  <si>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</si>
  <si>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</si>
  <si>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</si>
  <si>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</si>
  <si>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</si>
  <si>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</si>
  <si>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</si>
  <si>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</si>
  <si>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</si>
  <si>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</si>
  <si>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</si>
  <si>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</si>
  <si>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</si>
  <si>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</si>
  <si>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</si>
  <si>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</si>
  <si>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</si>
  <si>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</si>
  <si>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</si>
  <si>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</si>
  <si>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</si>
  <si>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</si>
  <si>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</si>
  <si>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</si>
  <si>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</si>
  <si>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</si>
  <si>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</si>
  <si>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</si>
  <si>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</si>
  <si>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</si>
  <si>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</si>
  <si>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</si>
  <si>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</si>
  <si>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</si>
  <si>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</si>
  <si>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</si>
  <si>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</si>
  <si>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</si>
  <si>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</si>
  <si>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</si>
  <si>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</si>
  <si>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</si>
  <si>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</si>
  <si>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</si>
  <si>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</si>
  <si>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</si>
  <si>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</si>
  <si>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</si>
  <si>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</si>
  <si>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</si>
  <si>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</si>
  <si>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</si>
  <si>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</si>
  <si>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</si>
  <si>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</si>
  <si>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</si>
  <si>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</si>
  <si>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</si>
  <si>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</si>
  <si>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</si>
  <si>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</si>
  <si>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</si>
  <si>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</si>
  <si>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</si>
  <si>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</si>
  <si>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</si>
  <si>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</si>
  <si>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</si>
  <si>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</si>
  <si>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</si>
  <si>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</si>
  <si>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</si>
  <si>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</si>
  <si>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</si>
  <si>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</si>
  <si>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</si>
  <si>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</si>
  <si>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</si>
  <si>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</si>
  <si>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</si>
  <si>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</si>
  <si>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</si>
  <si>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</si>
  <si>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</si>
  <si>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</si>
  <si>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</si>
  <si>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</si>
  <si>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</si>
  <si>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</si>
  <si>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</si>
  <si>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</si>
  <si>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</si>
  <si>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</si>
  <si>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</si>
  <si>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</si>
  <si>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</si>
  <si>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</si>
  <si>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</si>
  <si>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</si>
  <si>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</si>
  <si>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</si>
  <si>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</si>
  <si>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</si>
  <si>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</si>
  <si>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</si>
  <si>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</si>
  <si>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</si>
  <si>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</si>
  <si>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</si>
  <si>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</si>
  <si>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</si>
  <si>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</si>
  <si>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</si>
  <si>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</si>
  <si>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</si>
  <si>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</si>
  <si>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</si>
  <si>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</si>
  <si>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</si>
  <si>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</si>
  <si>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</si>
  <si>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</si>
  <si>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</si>
  <si>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</si>
  <si>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</si>
  <si>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</si>
  <si>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</si>
  <si>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</si>
  <si>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</si>
  <si>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</si>
  <si>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</si>
  <si>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</si>
  <si>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</si>
  <si>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</si>
  <si>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</si>
  <si>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</si>
  <si>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</si>
  <si>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</si>
  <si>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</si>
  <si>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</si>
  <si>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</si>
  <si>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</si>
  <si>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</si>
  <si>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</si>
  <si>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</si>
  <si>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</si>
  <si>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</si>
  <si>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</si>
  <si>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</si>
  <si>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</si>
  <si>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</si>
  <si>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</si>
  <si>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</si>
  <si>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</si>
  <si>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</si>
  <si>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</si>
  <si>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</si>
  <si>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</si>
  <si>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</si>
  <si>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</si>
  <si>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</si>
  <si>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</si>
  <si>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</si>
  <si>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</si>
  <si>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</si>
  <si>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</si>
  <si>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</si>
  <si>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</si>
  <si>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</si>
  <si>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</si>
  <si>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</si>
  <si>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</si>
  <si>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</si>
  <si>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</si>
  <si>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</si>
  <si>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</si>
  <si>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</si>
  <si>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</si>
  <si>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</si>
  <si>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</si>
  <si>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</si>
  <si>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</si>
  <si>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</si>
  <si>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</si>
  <si>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</si>
  <si>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</si>
  <si>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</si>
  <si>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</si>
  <si>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</si>
  <si>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</si>
  <si>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</si>
  <si>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</si>
  <si>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</si>
  <si>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</si>
  <si>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</si>
  <si>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</si>
  <si>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</si>
  <si>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</si>
  <si>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</si>
  <si>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</si>
  <si>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</si>
  <si>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</si>
  <si>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</si>
  <si>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</si>
  <si>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</si>
  <si>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</si>
  <si>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</si>
  <si>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</si>
  <si>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</si>
  <si>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</si>
  <si>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</si>
  <si>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</si>
  <si>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</si>
  <si>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</si>
  <si>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</si>
  <si>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</si>
  <si>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</si>
  <si>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</si>
  <si>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</si>
  <si>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</si>
  <si>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</si>
  <si>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</si>
  <si>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</si>
  <si>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</si>
  <si>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</si>
  <si>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</si>
  <si>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</si>
  <si>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</si>
  <si>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</si>
  <si>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</si>
  <si>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</si>
  <si>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</si>
  <si>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</si>
  <si>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</si>
  <si>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</si>
  <si>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</si>
  <si>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</si>
  <si>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</si>
  <si>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</si>
  <si>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</si>
  <si>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</si>
  <si>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</si>
  <si>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</si>
  <si>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</si>
  <si>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</si>
  <si>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</si>
  <si>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</si>
  <si>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</si>
  <si>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</si>
  <si>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</si>
  <si>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</si>
  <si>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</si>
  <si>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</si>
  <si>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</si>
  <si>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</si>
  <si>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</si>
  <si>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</si>
  <si>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</si>
  <si>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</si>
  <si>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</si>
  <si>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</si>
  <si>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</si>
  <si>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</si>
  <si>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</si>
  <si>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</si>
  <si>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</si>
  <si>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</si>
  <si>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</si>
  <si>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</si>
  <si>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</si>
  <si>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</si>
  <si>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</si>
  <si>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</si>
  <si>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</si>
  <si>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</si>
  <si>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</si>
  <si>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</si>
  <si>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</si>
  <si>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</si>
  <si>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</si>
  <si>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</si>
  <si>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</si>
  <si>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</si>
  <si>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</si>
  <si>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</si>
  <si>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</si>
  <si>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</si>
  <si>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</si>
  <si>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</si>
  <si>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</si>
  <si>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</si>
  <si>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</si>
  <si>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</si>
  <si>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</si>
  <si>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</si>
  <si>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</si>
  <si>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</si>
  <si>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</si>
  <si>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</si>
  <si>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</si>
  <si>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</si>
  <si>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</si>
  <si>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</si>
  <si>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</si>
  <si>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</si>
  <si>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</si>
  <si>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</si>
  <si>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</si>
  <si>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</si>
  <si>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</si>
  <si>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</si>
  <si>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</si>
  <si>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</si>
  <si>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</si>
  <si>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</si>
  <si>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</si>
  <si>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</si>
  <si>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</si>
  <si>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</si>
  <si>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</si>
  <si>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</si>
  <si>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</si>
  <si>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</si>
  <si>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</si>
  <si>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</si>
  <si>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</si>
  <si>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</si>
  <si>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</si>
  <si>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</si>
  <si>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</si>
  <si>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</si>
  <si>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</si>
  <si>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</si>
  <si>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</si>
  <si>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</si>
  <si>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</si>
  <si>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</si>
  <si>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</si>
  <si>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</si>
  <si>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</si>
  <si>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</si>
  <si>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</si>
  <si>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</si>
  <si>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</si>
  <si>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</si>
  <si>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</si>
  <si>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</si>
  <si>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</si>
  <si>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</si>
  <si>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</si>
  <si>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</si>
  <si>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</si>
  <si>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</si>
  <si>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</si>
  <si>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</si>
  <si>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</si>
  <si>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</si>
  <si>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</si>
  <si>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</si>
  <si>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</si>
  <si>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</si>
  <si>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</si>
  <si>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</si>
  <si>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</si>
  <si>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</si>
  <si>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</si>
  <si>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</si>
  <si>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</si>
  <si>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</si>
  <si>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</si>
  <si>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</si>
  <si>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</si>
  <si>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</si>
  <si>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</si>
  <si>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</si>
  <si>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</si>
  <si>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</si>
  <si>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</si>
  <si>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</si>
  <si>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</si>
  <si>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</si>
  <si>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</si>
  <si>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</si>
  <si>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</si>
  <si>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</si>
  <si>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</si>
  <si>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</si>
  <si>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</si>
  <si>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</si>
  <si>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</si>
  <si>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</si>
  <si>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</si>
  <si>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</si>
  <si>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</si>
  <si>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</si>
  <si>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</si>
  <si>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</si>
  <si>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</si>
  <si>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</si>
  <si>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</si>
  <si>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</si>
  <si>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</si>
  <si>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</si>
  <si>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</si>
  <si>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</si>
  <si>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</si>
  <si>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</si>
  <si>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</si>
  <si>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</si>
  <si>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</si>
  <si>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</si>
  <si>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</si>
  <si>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</si>
  <si>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</si>
  <si>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</si>
  <si>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</si>
  <si>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</si>
  <si>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</si>
  <si>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</si>
  <si>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</si>
  <si>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</si>
  <si>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</si>
  <si>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</si>
  <si>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</si>
  <si>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</si>
  <si>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</si>
  <si>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</si>
  <si>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</si>
  <si>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</si>
  <si>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</si>
  <si>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</si>
  <si>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</si>
  <si>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</si>
  <si>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</si>
  <si>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</si>
  <si>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</si>
  <si>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</si>
  <si>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</si>
  <si>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</si>
  <si>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</si>
  <si>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</si>
  <si>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</si>
  <si>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</si>
  <si>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</si>
  <si>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</si>
  <si>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</si>
  <si>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</si>
  <si>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</si>
  <si>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</si>
  <si>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</si>
  <si>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</si>
  <si>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</si>
  <si>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</si>
  <si>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</si>
  <si>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</si>
  <si>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</si>
  <si>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</si>
  <si>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</si>
  <si>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</si>
  <si>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</si>
  <si>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</si>
  <si>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</si>
  <si>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</si>
  <si>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</si>
  <si>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</si>
  <si>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</si>
  <si>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</si>
  <si>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</si>
  <si>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</si>
  <si>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</si>
  <si>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</si>
  <si>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</si>
  <si>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</si>
  <si>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</si>
  <si>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</si>
  <si>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</si>
  <si>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</si>
  <si>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</si>
  <si>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</si>
  <si>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</si>
  <si>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</si>
  <si>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</si>
  <si>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</si>
  <si>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</si>
  <si>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</si>
  <si>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</si>
  <si>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</si>
  <si>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</si>
  <si>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</si>
  <si>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</si>
  <si>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</si>
  <si>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</si>
  <si>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</si>
  <si>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</si>
  <si>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</si>
  <si>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</si>
  <si>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</si>
  <si>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</si>
  <si>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</si>
  <si>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</si>
  <si>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</si>
  <si>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</si>
  <si>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</si>
  <si>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</si>
  <si>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</si>
  <si>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</si>
  <si>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</si>
  <si>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</si>
  <si>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</si>
  <si>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</si>
  <si>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</si>
  <si>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</si>
  <si>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</si>
  <si>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</si>
  <si>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</si>
  <si>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</si>
  <si>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</si>
  <si>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</si>
  <si>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</si>
  <si>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</si>
  <si>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</si>
  <si>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</si>
  <si>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</si>
  <si>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</si>
  <si>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</si>
  <si>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</si>
  <si>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</si>
  <si>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</si>
  <si>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</si>
  <si>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</si>
  <si>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</si>
  <si>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</si>
  <si>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</si>
  <si>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</si>
  <si>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</si>
  <si>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</si>
  <si>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</si>
  <si>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</si>
  <si>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</si>
  <si>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</si>
  <si>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</si>
  <si>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</si>
  <si>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</si>
  <si>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</si>
  <si>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</si>
  <si>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</si>
  <si>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</si>
  <si>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</si>
  <si>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</si>
  <si>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</si>
  <si>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</si>
  <si>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</si>
  <si>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</si>
  <si>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</si>
  <si>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</si>
  <si>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</si>
  <si>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</si>
  <si>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</si>
  <si>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</si>
  <si>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</si>
  <si>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</si>
  <si>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</si>
  <si>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</si>
  <si>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</si>
  <si>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</si>
  <si>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</si>
  <si>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</si>
  <si>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</si>
  <si>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</si>
  <si>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</si>
  <si>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</si>
  <si>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</si>
  <si>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</si>
  <si>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</si>
  <si>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</si>
  <si>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</si>
  <si>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</si>
  <si>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</si>
  <si>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</si>
  <si>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</si>
  <si>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</si>
  <si>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</si>
  <si>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</si>
  <si>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</si>
  <si>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</si>
  <si>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</si>
  <si>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</si>
  <si>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</si>
  <si>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</si>
  <si>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</si>
  <si>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</si>
  <si>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</si>
  <si>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</si>
  <si>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</si>
  <si>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</si>
  <si>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</si>
  <si>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</si>
  <si>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</si>
  <si>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</si>
  <si>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</si>
  <si>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</si>
  <si>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</si>
  <si>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</si>
  <si>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</si>
  <si>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</si>
  <si>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</si>
  <si>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</si>
  <si>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</si>
  <si>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</si>
  <si>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</si>
  <si>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</si>
  <si>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</si>
  <si>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</si>
  <si>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</si>
  <si>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</si>
  <si>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</si>
  <si>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</si>
  <si>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</si>
  <si>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</si>
  <si>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</si>
  <si>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</si>
  <si>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</si>
  <si>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</si>
  <si>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</si>
  <si>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</si>
  <si>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</si>
  <si>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</si>
  <si>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</si>
  <si>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</si>
  <si>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</si>
  <si>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</si>
  <si>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</si>
  <si>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</si>
  <si>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</si>
  <si>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</si>
  <si>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</si>
  <si>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</si>
  <si>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</si>
  <si>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</si>
  <si>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</si>
  <si>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</si>
  <si>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</si>
  <si>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</si>
  <si>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</si>
  <si>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</si>
  <si>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</si>
  <si>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</si>
  <si>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</si>
  <si>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</si>
  <si>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</si>
  <si>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</si>
  <si>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</si>
  <si>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</si>
  <si>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</si>
  <si>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</si>
  <si>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</si>
  <si>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</si>
  <si>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</si>
  <si>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</si>
  <si>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</si>
  <si>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</si>
  <si>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</si>
  <si>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</si>
  <si>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</si>
  <si>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</si>
  <si>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</si>
  <si>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</si>
  <si>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</si>
  <si>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</si>
  <si>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</si>
  <si>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</si>
  <si>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</si>
  <si>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</si>
  <si>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</si>
  <si>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</si>
  <si>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</si>
  <si>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</si>
  <si>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</si>
  <si>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</si>
  <si>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</si>
  <si>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</si>
  <si>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</si>
  <si>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</si>
  <si>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</si>
  <si>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</si>
  <si>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</si>
  <si>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</si>
  <si>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</si>
  <si>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</si>
  <si>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</si>
  <si>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</si>
  <si>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</si>
  <si>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</si>
  <si>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</si>
  <si>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</si>
  <si>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</si>
  <si>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</si>
  <si>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</si>
  <si>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</si>
  <si>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</si>
  <si>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</si>
  <si>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</si>
  <si>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</si>
  <si>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</si>
  <si>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</si>
  <si>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</si>
  <si>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</si>
  <si>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</si>
  <si>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</si>
  <si>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</si>
  <si>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</si>
  <si>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</si>
  <si>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</si>
  <si>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</si>
  <si>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</si>
  <si>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</si>
  <si>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</si>
  <si>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</si>
  <si>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</si>
  <si>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</si>
  <si>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</si>
  <si>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</si>
  <si>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</si>
  <si>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</si>
  <si>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</si>
  <si>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</si>
  <si>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</si>
  <si>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</si>
  <si>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</si>
  <si>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</si>
  <si>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</si>
  <si>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</si>
  <si>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</si>
  <si>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</si>
  <si>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</si>
  <si>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</si>
  <si>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</si>
  <si>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</si>
  <si>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</si>
  <si>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</si>
  <si>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</si>
  <si>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</si>
  <si>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</si>
  <si>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</si>
  <si>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</si>
  <si>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</si>
  <si>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</si>
  <si>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</si>
  <si>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</si>
  <si>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</si>
  <si>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</si>
  <si>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</si>
  <si>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</si>
  <si>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</si>
  <si>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</si>
  <si>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</si>
  <si>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</si>
  <si>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</si>
  <si>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</si>
  <si>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</si>
  <si>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</si>
  <si>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</si>
  <si>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</si>
  <si>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</si>
  <si>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</si>
  <si>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</si>
  <si>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</si>
  <si>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</si>
  <si>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</si>
  <si>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</si>
  <si>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</si>
  <si>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</si>
  <si>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</si>
  <si>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</si>
  <si>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</si>
  <si>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</si>
  <si>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</si>
  <si>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</si>
  <si>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</si>
  <si>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</si>
  <si>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</si>
  <si>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</si>
  <si>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</si>
  <si>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</si>
  <si>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</si>
  <si>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</si>
  <si>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</si>
  <si>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</si>
  <si>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</si>
  <si>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</si>
  <si>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</si>
  <si>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</si>
  <si>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</si>
  <si>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</si>
  <si>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</si>
  <si>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</si>
  <si>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</si>
  <si>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</si>
  <si>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</si>
  <si>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</si>
  <si>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</si>
  <si>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</si>
  <si>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</si>
  <si>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</si>
  <si>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</si>
  <si>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</si>
  <si>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</si>
  <si>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</si>
  <si>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</si>
  <si>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</si>
  <si>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</si>
  <si>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</si>
  <si>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</si>
  <si>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</si>
  <si>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</si>
  <si>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</si>
  <si>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</si>
  <si>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</si>
  <si>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</si>
  <si>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</si>
  <si>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</si>
  <si>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</si>
  <si>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</si>
  <si>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</si>
  <si>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</si>
  <si>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</si>
  <si>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</si>
  <si>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</si>
  <si>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</si>
  <si>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</si>
  <si>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</si>
  <si>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</si>
  <si>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</si>
  <si>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</si>
  <si>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</si>
  <si>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</si>
  <si>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</si>
  <si>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</si>
  <si>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</si>
  <si>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</si>
  <si>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</si>
  <si>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</si>
  <si>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</si>
  <si>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</si>
  <si>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</si>
  <si>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</si>
  <si>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</si>
  <si>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</si>
  <si>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</si>
  <si>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</si>
  <si>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</si>
  <si>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</si>
  <si>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</si>
  <si>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</si>
  <si>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</si>
  <si>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</si>
  <si>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</si>
  <si>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</si>
  <si>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</si>
  <si>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</si>
  <si>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</si>
  <si>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</si>
  <si>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</si>
  <si>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</si>
  <si>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</si>
  <si>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</si>
  <si>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</si>
  <si>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</si>
  <si>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</si>
  <si>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</si>
  <si>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</si>
  <si>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</si>
  <si>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</si>
  <si>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</si>
  <si>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</si>
  <si>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</si>
  <si>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</si>
  <si>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</si>
  <si>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</si>
  <si>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</si>
  <si>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</si>
  <si>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</si>
  <si>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</si>
  <si>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</si>
  <si>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</si>
  <si>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</si>
  <si>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</si>
  <si>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</si>
  <si>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</si>
  <si>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</si>
  <si>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</si>
  <si>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</si>
  <si>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</si>
  <si>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</si>
  <si>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</si>
  <si>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</si>
  <si>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</si>
  <si>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</si>
  <si>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</si>
  <si>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</si>
  <si>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</si>
  <si>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</si>
  <si>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</si>
  <si>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</si>
  <si>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</si>
  <si>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</si>
  <si>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</si>
  <si>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</si>
  <si>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</si>
  <si>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</si>
  <si>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</si>
  <si>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</si>
  <si>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</si>
  <si>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</si>
  <si>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</si>
  <si>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</si>
  <si>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</si>
  <si>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</si>
  <si>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</si>
  <si>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</si>
  <si>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</si>
  <si>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</si>
  <si>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</si>
  <si>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</si>
  <si>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</si>
  <si>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</si>
  <si>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</si>
  <si>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</si>
  <si>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</si>
  <si>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</si>
  <si>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</si>
  <si>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</si>
  <si>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</si>
  <si>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</si>
  <si>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</si>
  <si>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</si>
  <si>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</si>
  <si>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</si>
  <si>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</si>
  <si>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</si>
  <si>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</si>
  <si>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</si>
  <si>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</si>
  <si>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</si>
  <si>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</si>
  <si>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</si>
  <si>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</si>
  <si>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</si>
  <si>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</si>
  <si>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</si>
  <si>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</si>
  <si>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</si>
  <si>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</si>
  <si>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</si>
  <si>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</si>
  <si>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</si>
  <si>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</si>
  <si>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</si>
  <si>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</si>
  <si>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</si>
  <si>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</si>
  <si>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</si>
  <si>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</si>
  <si>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</si>
  <si>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</si>
  <si>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</si>
  <si>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</si>
  <si>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</si>
  <si>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</si>
  <si>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</si>
  <si>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</si>
  <si>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</si>
  <si>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</si>
  <si>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</si>
  <si>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</si>
  <si>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</si>
  <si>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</si>
  <si>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</si>
  <si>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</si>
  <si>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</si>
  <si>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</si>
  <si>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</si>
  <si>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</si>
  <si>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</si>
  <si>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</si>
  <si>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</si>
  <si>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</si>
  <si>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</si>
  <si>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</si>
  <si>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</si>
  <si>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</si>
  <si>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</si>
  <si>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</si>
  <si>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</si>
  <si>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</si>
  <si>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</si>
  <si>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</si>
  <si>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</si>
  <si>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</si>
  <si>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</si>
  <si>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</si>
  <si>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</si>
  <si>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</si>
  <si>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</si>
  <si>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</si>
  <si>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</si>
  <si>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</si>
  <si>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</si>
  <si>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</si>
  <si>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</si>
  <si>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</si>
  <si>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</si>
  <si>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</si>
  <si>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</si>
  <si>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</si>
  <si>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</si>
  <si>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</si>
  <si>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</si>
  <si>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</si>
  <si>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</si>
  <si>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</si>
  <si>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</si>
  <si>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</si>
  <si>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</si>
  <si>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</si>
  <si>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</si>
  <si>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</si>
  <si>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</si>
  <si>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</si>
  <si>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</si>
  <si>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</si>
  <si>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</si>
  <si>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</si>
  <si>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</si>
  <si>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</si>
  <si>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</si>
  <si>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</si>
  <si>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</si>
  <si>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</si>
  <si>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</si>
  <si>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</si>
  <si>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</si>
  <si>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</si>
  <si>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</si>
  <si>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</si>
  <si>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</si>
  <si>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</si>
  <si>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</si>
  <si>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</si>
  <si>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</si>
  <si>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</si>
  <si>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</si>
  <si>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</si>
  <si>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</si>
  <si>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</si>
  <si>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</si>
  <si>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</si>
  <si>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</si>
  <si>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</si>
  <si>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</si>
  <si>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</si>
  <si>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</si>
  <si>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</si>
  <si>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</si>
  <si>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</si>
  <si>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</si>
  <si>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</si>
  <si>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</si>
  <si>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</si>
  <si>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</si>
  <si>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</si>
  <si>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</si>
  <si>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</si>
  <si>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</si>
  <si>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</si>
  <si>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</si>
  <si>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</si>
  <si>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</si>
  <si>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</si>
  <si>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</si>
  <si>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</si>
  <si>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</si>
  <si>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</si>
  <si>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</si>
  <si>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</si>
  <si>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</si>
  <si>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</si>
  <si>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</si>
  <si>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</si>
  <si>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</si>
  <si>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</si>
  <si>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</si>
  <si>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</si>
  <si>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</si>
  <si>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</si>
  <si>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</si>
  <si>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</si>
  <si>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</si>
  <si>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</si>
  <si>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</si>
  <si>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</si>
  <si>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</si>
  <si>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</si>
  <si>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</si>
  <si>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</si>
  <si>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</si>
  <si>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</si>
  <si>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</si>
  <si>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</si>
  <si>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</si>
  <si>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</si>
  <si>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</si>
  <si>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</si>
  <si>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</si>
  <si>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</si>
  <si>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</si>
  <si>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</si>
  <si>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</si>
  <si>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</si>
  <si>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</si>
  <si>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</si>
  <si>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</si>
  <si>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</si>
  <si>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</si>
  <si>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</si>
  <si>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</si>
  <si>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</si>
  <si>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</si>
  <si>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</si>
  <si>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</si>
  <si>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</si>
  <si>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</si>
  <si>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</si>
  <si>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</si>
  <si>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</si>
  <si>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</si>
  <si>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</si>
  <si>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</si>
  <si>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</si>
  <si>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</si>
  <si>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</si>
  <si>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</si>
  <si>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</si>
  <si>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</si>
  <si>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</si>
  <si>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</si>
  <si>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</si>
  <si>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</si>
  <si>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</si>
  <si>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</si>
  <si>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</si>
  <si>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</si>
  <si>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</si>
  <si>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</si>
  <si>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</si>
  <si>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</si>
  <si>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</si>
  <si>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</si>
  <si>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</si>
  <si>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</si>
  <si>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</si>
  <si>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</si>
  <si>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</si>
  <si>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</si>
  <si>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</si>
  <si>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</si>
  <si>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</si>
  <si>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</si>
  <si>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</si>
  <si>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</si>
  <si>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</si>
  <si>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</si>
  <si>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</si>
  <si>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</si>
  <si>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</si>
  <si>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</si>
  <si>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</si>
  <si>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</si>
  <si>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</si>
  <si>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</si>
  <si>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</si>
  <si>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</si>
  <si>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</si>
  <si>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</si>
  <si>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</si>
  <si>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</si>
  <si>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</si>
  <si>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</si>
  <si>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</si>
  <si>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</si>
  <si>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</si>
  <si>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</si>
  <si>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</si>
  <si>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</si>
  <si>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</si>
  <si>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</si>
  <si>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</si>
  <si>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</si>
  <si>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</si>
  <si>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</si>
  <si>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</si>
  <si>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</si>
  <si>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</si>
  <si>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</si>
  <si>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</si>
  <si>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</si>
  <si>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</si>
  <si>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</si>
  <si>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</si>
  <si>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</si>
  <si>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</si>
  <si>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</si>
  <si>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</si>
  <si>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</si>
  <si>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</si>
  <si>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</si>
  <si>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</si>
  <si>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</si>
  <si>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</si>
  <si>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</si>
  <si>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</si>
  <si>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</si>
  <si>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</si>
  <si>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</si>
  <si>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</si>
  <si>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</si>
  <si>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</si>
  <si>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</si>
  <si>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</si>
  <si>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</si>
  <si>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</si>
  <si>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</si>
  <si>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</si>
  <si>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</si>
  <si>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</si>
  <si>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</si>
  <si>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</si>
  <si>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</si>
  <si>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</si>
  <si>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</si>
  <si>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</si>
  <si>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</si>
  <si>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</si>
  <si>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</si>
  <si>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</si>
  <si>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</si>
  <si>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</si>
  <si>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</si>
  <si>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</si>
  <si>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</si>
  <si>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</si>
  <si>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</si>
  <si>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</si>
  <si>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</si>
  <si>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</si>
  <si>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</si>
  <si>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</si>
  <si>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</si>
  <si>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</si>
  <si>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</si>
  <si>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</si>
  <si>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</si>
  <si>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</si>
  <si>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</si>
  <si>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</si>
  <si>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</si>
  <si>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</si>
  <si>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</si>
  <si>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</si>
  <si>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</si>
  <si>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</si>
  <si>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</si>
  <si>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</si>
  <si>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</si>
  <si>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</si>
  <si>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</si>
  <si>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</si>
  <si>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</si>
  <si>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</si>
  <si>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</si>
  <si>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</si>
  <si>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</si>
  <si>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</si>
  <si>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</si>
  <si>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</si>
  <si>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</si>
  <si>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</si>
  <si>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</si>
  <si>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</si>
  <si>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</si>
  <si>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</si>
  <si>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</si>
  <si>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</si>
  <si>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</si>
  <si>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</si>
  <si>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</si>
  <si>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</si>
  <si>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</si>
  <si>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</si>
  <si>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</si>
  <si>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</si>
  <si>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</si>
  <si>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</si>
  <si>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</si>
  <si>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</si>
  <si>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</si>
  <si>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</si>
  <si>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</si>
  <si>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</si>
  <si>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</si>
  <si>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</si>
  <si>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</si>
  <si>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</si>
  <si>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</si>
  <si>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</si>
  <si>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</si>
  <si>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</si>
  <si>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</si>
  <si>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</si>
  <si>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</si>
  <si>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</si>
  <si>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</si>
  <si>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</si>
  <si>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</si>
  <si>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</si>
  <si>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</si>
  <si>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</si>
  <si>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</si>
  <si>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</si>
  <si>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</si>
  <si>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</si>
  <si>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</si>
  <si>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</si>
  <si>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</si>
  <si>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</si>
  <si>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</si>
  <si>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</si>
  <si>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</si>
  <si>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</si>
  <si>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</si>
  <si>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</si>
  <si>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</si>
  <si>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</si>
  <si>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</si>
  <si>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</si>
  <si>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</si>
  <si>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</si>
  <si>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</si>
  <si>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</si>
  <si>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</si>
  <si>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</si>
  <si>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</si>
  <si>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</si>
  <si>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</si>
  <si>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</si>
  <si>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</si>
  <si>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</si>
  <si>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</si>
  <si>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</si>
  <si>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</si>
  <si>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</si>
  <si>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</si>
  <si>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</si>
  <si>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</si>
  <si>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</si>
  <si>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</si>
  <si>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</si>
  <si>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</si>
  <si>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</si>
  <si>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</si>
  <si>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</si>
  <si>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</si>
  <si>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</si>
  <si>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</si>
  <si>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</si>
  <si>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</si>
  <si>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</si>
  <si>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</si>
  <si>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</si>
  <si>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</si>
  <si>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</si>
  <si>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</si>
  <si>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</si>
  <si>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</si>
  <si>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</si>
  <si>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</si>
  <si>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</si>
  <si>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</si>
  <si>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</si>
  <si>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</si>
  <si>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</si>
  <si>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</si>
  <si>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</si>
  <si>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</si>
  <si>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</si>
  <si>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</si>
  <si>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</si>
  <si>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</si>
  <si>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</si>
  <si>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</si>
  <si>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</si>
  <si>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</si>
  <si>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</si>
  <si>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</si>
  <si>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</si>
  <si>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</si>
  <si>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</si>
  <si>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</si>
  <si>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</si>
  <si>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</si>
  <si>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</si>
  <si>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</si>
  <si>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</si>
  <si>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</si>
  <si>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</si>
  <si>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</si>
  <si>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</si>
  <si>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</si>
  <si>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</si>
  <si>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</si>
  <si>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</si>
  <si>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</si>
  <si>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</si>
  <si>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</si>
  <si>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</si>
  <si>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</si>
  <si>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</si>
  <si>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</si>
  <si>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</si>
  <si>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</si>
  <si>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</si>
  <si>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</si>
  <si>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</si>
  <si>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</si>
  <si>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</si>
  <si>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</si>
  <si>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</si>
  <si>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</si>
  <si>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</si>
  <si>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</si>
  <si>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</si>
  <si>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</si>
  <si>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</si>
  <si>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</si>
  <si>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</si>
  <si>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</si>
  <si>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</si>
  <si>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</si>
  <si>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</si>
  <si>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</si>
  <si>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</si>
  <si>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</si>
  <si>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</si>
  <si>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</si>
  <si>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</si>
  <si>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</si>
  <si>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</si>
  <si>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</si>
  <si>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</si>
  <si>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</si>
  <si>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</si>
  <si>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</si>
  <si>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</si>
  <si>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</si>
  <si>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</si>
  <si>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</si>
  <si>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</si>
  <si>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</si>
  <si>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</si>
  <si>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</si>
  <si>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</si>
  <si>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</si>
  <si>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</si>
  <si>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</si>
  <si>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</si>
  <si>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</si>
  <si>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</si>
  <si>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</si>
  <si>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</si>
  <si>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</si>
  <si>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</si>
  <si>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</si>
  <si>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</si>
  <si>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</si>
  <si>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</si>
  <si>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</si>
  <si>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</si>
  <si>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</si>
  <si>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</si>
  <si>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</si>
  <si>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</si>
  <si>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</si>
  <si>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</si>
  <si>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</si>
  <si>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</si>
  <si>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</si>
  <si>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</si>
  <si>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</si>
  <si>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</si>
  <si>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</si>
  <si>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</si>
  <si>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</si>
  <si>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</si>
  <si>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</si>
  <si>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</si>
  <si>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</si>
  <si>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</si>
  <si>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</si>
  <si>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</si>
  <si>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</si>
  <si>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</si>
  <si>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</si>
  <si>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</si>
  <si>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</si>
  <si>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</si>
  <si>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</si>
  <si>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</si>
  <si>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</si>
  <si>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</si>
  <si>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</si>
  <si>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</si>
  <si>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</si>
  <si>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</si>
  <si>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</si>
  <si>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</si>
  <si>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</si>
  <si>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</si>
  <si>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</si>
  <si>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</si>
  <si>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</si>
  <si>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</si>
  <si>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</si>
  <si>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</si>
  <si>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</si>
  <si>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</si>
  <si>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</si>
  <si>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</si>
  <si>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</si>
  <si>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</si>
  <si>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</si>
  <si>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</si>
  <si>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</si>
  <si>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</si>
  <si>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</si>
  <si>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</si>
  <si>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</si>
  <si>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</si>
  <si>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</si>
  <si>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</si>
  <si>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</si>
  <si>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</si>
  <si>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</si>
  <si>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</si>
  <si>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</si>
  <si>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</si>
  <si>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</si>
  <si>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</si>
  <si>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</si>
  <si>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</si>
  <si>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</si>
  <si>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</si>
  <si>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</si>
  <si>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</si>
  <si>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</si>
  <si>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</si>
  <si>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</si>
  <si>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</si>
  <si>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</si>
  <si>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</si>
  <si>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</si>
  <si>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</si>
  <si>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</si>
  <si>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</si>
  <si>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</si>
  <si>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</si>
  <si>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</si>
  <si>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</si>
  <si>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</si>
  <si>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</si>
  <si>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</si>
  <si>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</si>
  <si>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</si>
  <si>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</si>
  <si>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</si>
  <si>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</si>
  <si>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</si>
  <si>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</si>
  <si>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</si>
  <si>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</si>
  <si>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</si>
  <si>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</si>
  <si>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</si>
  <si>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</si>
  <si>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</si>
  <si>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</si>
  <si>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</si>
  <si>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</si>
  <si>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</si>
  <si>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</si>
  <si>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</si>
  <si>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</si>
  <si>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</si>
  <si>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</si>
  <si>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</si>
  <si>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</si>
  <si>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</si>
  <si>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</si>
  <si>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</si>
  <si>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</si>
  <si>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</si>
  <si>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</si>
  <si>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</si>
  <si>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</si>
  <si>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</si>
  <si>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</si>
  <si>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</si>
  <si>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</si>
  <si>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</si>
  <si>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</si>
  <si>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</si>
  <si>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</si>
  <si>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</si>
  <si>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</si>
  <si>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</si>
  <si>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</si>
  <si>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</si>
  <si>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</si>
  <si>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</si>
  <si>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</si>
  <si>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</si>
  <si>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</si>
  <si>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</si>
  <si>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</si>
  <si>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</si>
  <si>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</si>
  <si>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</si>
  <si>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</si>
  <si>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</si>
  <si>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</si>
  <si>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</si>
  <si>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</si>
  <si>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</si>
  <si>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</si>
  <si>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</si>
  <si>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</si>
  <si>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</si>
  <si>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</si>
  <si>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</si>
  <si>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</si>
  <si>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</si>
  <si>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</si>
  <si>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</si>
  <si>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</si>
  <si>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</si>
  <si>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</si>
  <si>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</si>
  <si>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</si>
  <si>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</si>
  <si>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</si>
  <si>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</si>
  <si>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</si>
  <si>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</si>
  <si>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</si>
  <si>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</si>
  <si>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</si>
  <si>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</si>
  <si>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</si>
  <si>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</si>
  <si>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</si>
  <si>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</si>
  <si>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</si>
  <si>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</si>
  <si>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</si>
  <si>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</si>
  <si>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</si>
  <si>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</si>
  <si>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</si>
  <si>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</si>
  <si>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</si>
  <si>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</si>
  <si>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</si>
  <si>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</si>
  <si>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</si>
  <si>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</si>
  <si>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</si>
  <si>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</si>
  <si>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</si>
  <si>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</si>
  <si>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</si>
  <si>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</si>
  <si>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</si>
  <si>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</si>
  <si>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</si>
  <si>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</si>
  <si>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</si>
  <si>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</si>
  <si>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</si>
  <si>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</si>
  <si>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</si>
  <si>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</si>
  <si>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</si>
  <si>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</si>
  <si>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</si>
  <si>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</si>
  <si>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</si>
  <si>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</si>
  <si>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</si>
  <si>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</si>
  <si>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</si>
  <si>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</si>
  <si>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</si>
  <si>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</si>
  <si>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</si>
  <si>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</si>
  <si>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</si>
  <si>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</si>
  <si>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</si>
  <si>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</si>
  <si>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</si>
  <si>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</si>
  <si>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</si>
  <si>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</si>
  <si>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</si>
  <si>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</si>
  <si>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</si>
  <si>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</si>
  <si>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</si>
  <si>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</si>
  <si>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</si>
  <si>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</si>
  <si>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</si>
  <si>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</si>
  <si>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</si>
  <si>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</si>
  <si>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</si>
  <si>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</si>
  <si>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</si>
  <si>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</si>
  <si>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</si>
  <si>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</si>
  <si>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</si>
  <si>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</si>
  <si>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</si>
  <si>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</si>
  <si>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</si>
  <si>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</si>
  <si>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</si>
  <si>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</si>
  <si>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</si>
  <si>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</si>
  <si>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</si>
  <si>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</si>
  <si>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</si>
  <si>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</si>
  <si>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</si>
  <si>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</si>
  <si>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</si>
  <si>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</si>
  <si>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</si>
  <si>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</si>
  <si>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</si>
  <si>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</si>
  <si>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</si>
  <si>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</si>
  <si>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</si>
  <si>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</si>
  <si>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</si>
  <si>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</si>
  <si>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</si>
  <si>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</si>
  <si>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</si>
  <si>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</si>
  <si>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</si>
  <si>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</si>
  <si>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</si>
  <si>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</si>
  <si>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</si>
  <si>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</si>
  <si>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</si>
  <si>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</si>
  <si>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</si>
  <si>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</si>
  <si>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</si>
  <si>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</si>
  <si>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</si>
  <si>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</si>
  <si>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</si>
  <si>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</si>
  <si>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</si>
  <si>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</si>
  <si>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</si>
  <si>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</si>
  <si>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</si>
  <si>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</si>
  <si>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</si>
  <si>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</si>
  <si>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</si>
  <si>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</si>
  <si>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</si>
  <si>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</si>
  <si>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</si>
  <si>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</si>
  <si>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</si>
  <si>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</si>
  <si>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</si>
  <si>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</si>
  <si>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</si>
  <si>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</si>
  <si>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</si>
  <si>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</si>
  <si>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</si>
  <si>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</si>
  <si>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</si>
  <si>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</si>
  <si>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</si>
  <si>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</si>
  <si>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</si>
  <si>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</si>
  <si>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</si>
  <si>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</si>
  <si>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</si>
  <si>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</si>
  <si>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</si>
  <si>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</si>
  <si>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</si>
  <si>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</si>
  <si>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</si>
  <si>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</si>
  <si>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</si>
  <si>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</si>
  <si>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</si>
  <si>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</si>
  <si>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</si>
  <si>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</si>
  <si>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</si>
  <si>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</si>
  <si>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</si>
  <si>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</si>
  <si>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</si>
  <si>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</si>
  <si>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</si>
  <si>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</si>
  <si>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</si>
  <si>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</si>
  <si>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</si>
  <si>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</si>
  <si>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</si>
  <si>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</si>
  <si>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</si>
  <si>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</si>
  <si>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</si>
  <si>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</si>
  <si>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</si>
  <si>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</si>
  <si>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</si>
  <si>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</si>
  <si>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</si>
  <si>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</si>
  <si>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</si>
  <si>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</si>
  <si>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</si>
  <si>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</si>
  <si>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</si>
  <si>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</si>
  <si>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</si>
  <si>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</si>
  <si>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</si>
  <si>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</si>
  <si>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</si>
  <si>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</si>
  <si>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</si>
  <si>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</si>
  <si>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</si>
  <si>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</si>
  <si>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</si>
  <si>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</si>
  <si>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</si>
  <si>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</si>
  <si>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</si>
  <si>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</si>
  <si>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</si>
  <si>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</si>
  <si>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</si>
  <si>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</si>
  <si>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</si>
  <si>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</si>
  <si>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</si>
  <si>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</si>
  <si>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</si>
  <si>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</si>
  <si>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</si>
  <si>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</si>
  <si>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</si>
  <si>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</si>
  <si>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</si>
  <si>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</si>
  <si>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</si>
  <si>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</si>
  <si>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</si>
  <si>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</si>
  <si>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</si>
  <si>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</si>
  <si>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</si>
  <si>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</si>
  <si>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</si>
  <si>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</si>
  <si>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</si>
  <si>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</si>
  <si>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</si>
  <si>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</si>
  <si>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</si>
  <si>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</si>
  <si>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</si>
  <si>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</si>
  <si>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</si>
  <si>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</si>
  <si>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</si>
  <si>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</si>
  <si>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</si>
  <si>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</si>
  <si>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</si>
  <si>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</si>
  <si>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</si>
  <si>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</si>
  <si>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</si>
  <si>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</si>
  <si>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</si>
  <si>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</si>
  <si>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</si>
  <si>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</si>
  <si>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</si>
  <si>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</si>
  <si>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</si>
  <si>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</si>
  <si>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</si>
  <si>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</si>
  <si>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</si>
  <si>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</si>
  <si>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</si>
  <si>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</si>
  <si>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</si>
  <si>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</si>
  <si>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</si>
  <si>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</si>
  <si>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</si>
  <si>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</si>
  <si>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</si>
  <si>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</si>
  <si>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</si>
  <si>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</si>
  <si>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</si>
  <si>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</si>
  <si>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</si>
  <si>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</si>
  <si>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</si>
  <si>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</si>
  <si>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</si>
  <si>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</si>
  <si>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</si>
  <si>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</si>
  <si>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</si>
  <si>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</si>
  <si>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</si>
  <si>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</si>
  <si>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</si>
  <si>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</si>
  <si>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</si>
  <si>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</si>
  <si>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</si>
  <si>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</si>
  <si>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</si>
  <si>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</si>
  <si>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</si>
  <si>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</si>
  <si>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</si>
  <si>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</si>
  <si>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</si>
  <si>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</si>
  <si>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</si>
  <si>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</si>
  <si>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</si>
  <si>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</si>
  <si>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</si>
  <si>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</si>
  <si>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</si>
  <si>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</si>
  <si>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</si>
  <si>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</si>
  <si>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</si>
  <si>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</si>
  <si>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</si>
  <si>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</si>
  <si>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</si>
  <si>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</si>
  <si>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</si>
  <si>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</si>
  <si>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</si>
  <si>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</si>
  <si>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</si>
  <si>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</si>
  <si>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</si>
  <si>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</si>
  <si>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</si>
  <si>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</si>
  <si>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</si>
  <si>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</si>
  <si>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</si>
  <si>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</si>
  <si>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</si>
  <si>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</si>
  <si>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</si>
  <si>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</si>
  <si>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</si>
  <si>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</si>
  <si>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</si>
  <si>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</si>
  <si>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</si>
  <si>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</si>
  <si>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</si>
  <si>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</si>
  <si>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</si>
  <si>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</si>
  <si>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</si>
  <si>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</si>
  <si>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</si>
  <si>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</si>
  <si>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</si>
  <si>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</si>
  <si>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</si>
  <si>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</si>
  <si>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</si>
  <si>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</si>
  <si>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</si>
  <si>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</si>
  <si>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</si>
  <si>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</si>
  <si>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</si>
  <si>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</si>
  <si>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</si>
  <si>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</si>
  <si>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</si>
  <si>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</si>
  <si>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</si>
  <si>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</si>
  <si>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</si>
  <si>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</si>
  <si>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</si>
  <si>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</si>
  <si>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</si>
  <si>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</si>
  <si>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</si>
  <si>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</si>
  <si>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</si>
  <si>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</si>
  <si>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</si>
  <si>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</si>
  <si>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</si>
  <si>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</si>
  <si>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</si>
  <si>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</si>
  <si>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</si>
  <si>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</si>
  <si>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</si>
  <si>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</si>
  <si>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</si>
  <si>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</si>
  <si>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</si>
  <si>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</si>
  <si>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</si>
  <si>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</si>
  <si>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</si>
  <si>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</si>
  <si>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</si>
  <si>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</si>
  <si>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</si>
  <si>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</si>
  <si>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</si>
  <si>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</si>
  <si>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</si>
  <si>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</si>
  <si>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</si>
  <si>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</si>
  <si>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</si>
  <si>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</si>
  <si>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</si>
  <si>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</si>
  <si>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</si>
  <si>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</si>
  <si>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</si>
  <si>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</si>
  <si>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</si>
  <si>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</si>
  <si>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</si>
  <si>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</si>
  <si>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</si>
  <si>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</si>
  <si>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</si>
  <si>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</si>
  <si>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</si>
  <si>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</si>
  <si>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</si>
  <si>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</si>
  <si>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</si>
  <si>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</si>
  <si>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</si>
  <si>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</si>
  <si>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</si>
  <si>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</si>
  <si>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</si>
  <si>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</si>
  <si>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</si>
  <si>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</si>
  <si>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</si>
  <si>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</si>
  <si>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</si>
  <si>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</si>
  <si>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</si>
  <si>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</si>
  <si>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</si>
  <si>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</si>
  <si>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</si>
  <si>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</si>
  <si>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</si>
  <si>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</si>
  <si>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</si>
  <si>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</si>
  <si>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</si>
  <si>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</si>
  <si>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</si>
  <si>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</si>
  <si>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</si>
  <si>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</si>
  <si>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</si>
  <si>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</si>
  <si>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</si>
  <si>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</si>
  <si>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</si>
  <si>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</si>
  <si>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</si>
  <si>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</si>
  <si>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</si>
  <si>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</si>
  <si>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</si>
  <si>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</si>
  <si>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</si>
  <si>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</si>
  <si>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</si>
  <si>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</si>
  <si>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</si>
  <si>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</si>
  <si>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</si>
  <si>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</si>
  <si>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</si>
  <si>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</si>
  <si>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</si>
  <si>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</si>
  <si>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</si>
  <si>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</si>
  <si>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</si>
  <si>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</si>
  <si>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</si>
  <si>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</si>
  <si>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</si>
  <si>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</si>
  <si>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</si>
  <si>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</si>
  <si>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</si>
  <si>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</si>
  <si>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</si>
  <si>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</si>
  <si>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</si>
  <si>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</si>
  <si>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</si>
  <si>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</si>
  <si>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</si>
  <si>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</si>
  <si>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</si>
  <si>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</si>
  <si>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</si>
  <si>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</si>
  <si>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</si>
  <si>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</si>
  <si>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</si>
  <si>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</si>
  <si>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</si>
  <si>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</si>
  <si>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</si>
  <si>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</si>
  <si>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</si>
  <si>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</si>
  <si>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</si>
  <si>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</si>
  <si>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</si>
  <si>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</si>
  <si>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</si>
  <si>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</si>
  <si>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</si>
  <si>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</si>
  <si>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</si>
  <si>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</si>
  <si>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</si>
  <si>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</si>
  <si>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</si>
  <si>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</si>
  <si>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</si>
  <si>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</si>
  <si>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</si>
  <si>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</si>
  <si>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</si>
  <si>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</si>
  <si>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</si>
  <si>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</si>
  <si>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</si>
  <si>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</si>
  <si>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</si>
  <si>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</si>
  <si>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</si>
  <si>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</si>
  <si>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</si>
  <si>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</si>
  <si>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</si>
  <si>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</si>
  <si>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</si>
  <si>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</si>
  <si>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</si>
  <si>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</si>
  <si>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</si>
  <si>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</si>
  <si>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</si>
  <si>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</si>
  <si>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</si>
  <si>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</si>
  <si>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</si>
  <si>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</si>
  <si>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</si>
  <si>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</si>
  <si>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</si>
  <si>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</si>
  <si>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</si>
  <si>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</si>
  <si>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</si>
  <si>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</si>
  <si>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</si>
  <si>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</si>
  <si>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</si>
  <si>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</si>
  <si>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</si>
  <si>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</si>
  <si>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</si>
  <si>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</si>
  <si>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</si>
  <si>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</si>
  <si>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</si>
  <si>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</si>
  <si>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</si>
  <si>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</si>
  <si>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</si>
  <si>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</si>
  <si>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</si>
  <si>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</si>
  <si>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</si>
  <si>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</si>
  <si>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</si>
  <si>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</si>
  <si>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</si>
  <si>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</si>
  <si>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</si>
  <si>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</si>
  <si>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</si>
  <si>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</si>
  <si>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</si>
  <si>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</si>
  <si>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</si>
  <si>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</si>
  <si>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</si>
  <si>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</si>
  <si>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</si>
  <si>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</si>
  <si>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</si>
  <si>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</si>
  <si>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</si>
  <si>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</si>
  <si>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</si>
  <si>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</si>
  <si>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</si>
  <si>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</si>
  <si>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</si>
  <si>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</si>
  <si>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</si>
  <si>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</si>
  <si>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</si>
  <si>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</si>
  <si>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</si>
  <si>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</si>
  <si>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</si>
  <si>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</si>
  <si>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</si>
  <si>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</si>
  <si>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</si>
  <si>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</si>
  <si>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</si>
  <si>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</si>
  <si>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</si>
  <si>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</si>
  <si>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</si>
  <si>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</si>
  <si>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</si>
  <si>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</si>
  <si>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</si>
  <si>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</si>
  <si>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</si>
  <si>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</si>
  <si>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</si>
  <si>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</si>
  <si>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</si>
  <si>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</si>
  <si>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</si>
  <si>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</si>
  <si>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</si>
  <si>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</si>
  <si>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</si>
  <si>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</si>
  <si>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</si>
  <si>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</si>
  <si>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</si>
  <si>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</si>
  <si>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</si>
  <si>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</si>
  <si>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</si>
  <si>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</si>
  <si>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</si>
  <si>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</si>
  <si>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</si>
  <si>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</si>
  <si>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</si>
  <si>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</si>
  <si>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</si>
  <si>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</si>
  <si>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</si>
  <si>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</si>
  <si>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</si>
  <si>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</si>
  <si>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</si>
  <si>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</si>
  <si>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</si>
  <si>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</si>
  <si>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</si>
  <si>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</si>
  <si>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</si>
  <si>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</si>
  <si>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</si>
  <si>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</si>
  <si>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</si>
  <si>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</si>
  <si>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</si>
  <si>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</si>
  <si>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</si>
  <si>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</si>
  <si>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</si>
  <si>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</si>
  <si>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</si>
  <si>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</si>
  <si>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</si>
  <si>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</si>
  <si>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</si>
  <si>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</si>
  <si>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</si>
  <si>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</si>
  <si>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</si>
  <si>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</si>
  <si>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</si>
  <si>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</si>
  <si>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</si>
  <si>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</si>
  <si>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</si>
  <si>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</si>
  <si>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</si>
  <si>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</si>
  <si>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</si>
  <si>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</si>
  <si>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</si>
  <si>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</si>
  <si>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</si>
  <si>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</si>
  <si>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</si>
  <si>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</si>
  <si>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</si>
  <si>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</si>
  <si>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</si>
  <si>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</si>
  <si>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</si>
  <si>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</si>
  <si>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</si>
  <si>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</si>
  <si>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</si>
  <si>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</si>
  <si>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</si>
  <si>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</si>
  <si>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</si>
  <si>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</si>
  <si>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</si>
  <si>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</si>
  <si>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</si>
  <si>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</si>
  <si>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</si>
  <si>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</si>
  <si>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</si>
  <si>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</si>
  <si>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</si>
  <si>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</si>
  <si>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</si>
  <si>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</si>
  <si>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</si>
  <si>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</si>
  <si>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</si>
  <si>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</si>
  <si>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</si>
  <si>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</si>
  <si>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</si>
  <si>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</si>
  <si>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</si>
  <si>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</si>
  <si>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</si>
  <si>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</si>
  <si>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</si>
  <si>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</si>
  <si>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</si>
  <si>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</si>
  <si>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</si>
  <si>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</si>
  <si>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</si>
  <si>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</si>
  <si>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</si>
  <si>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</si>
  <si>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</si>
  <si>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</si>
  <si>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</si>
  <si>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</si>
  <si>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</si>
  <si>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</si>
  <si>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</si>
  <si>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</si>
  <si>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</si>
  <si>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</si>
  <si>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</si>
  <si>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</si>
  <si>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</si>
  <si>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</si>
  <si>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</si>
  <si>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</si>
  <si>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</si>
  <si>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</si>
  <si>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</si>
  <si>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</si>
  <si>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</si>
  <si>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</si>
  <si>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</si>
  <si>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</si>
  <si>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</si>
  <si>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</si>
  <si>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</si>
  <si>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</si>
  <si>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</si>
  <si>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</si>
  <si>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</si>
  <si>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</si>
  <si>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</si>
  <si>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</si>
  <si>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</si>
  <si>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</si>
  <si>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</si>
  <si>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</si>
  <si>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</si>
  <si>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</si>
  <si>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</si>
  <si>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</si>
  <si>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</si>
  <si>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</si>
  <si>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</si>
  <si>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</si>
  <si>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</si>
  <si>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</si>
  <si>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</si>
  <si>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</si>
  <si>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</si>
  <si>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</si>
  <si>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</si>
  <si>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</si>
  <si>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</si>
  <si>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</si>
  <si>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</si>
  <si>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</si>
  <si>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</si>
  <si>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</si>
  <si>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</si>
  <si>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</si>
  <si>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</si>
  <si>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</si>
  <si>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</si>
  <si>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</si>
  <si>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</si>
  <si>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</si>
  <si>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</si>
  <si>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</si>
  <si>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</si>
  <si>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</si>
  <si>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</si>
  <si>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</si>
  <si>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</si>
  <si>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</si>
  <si>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</si>
  <si>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</si>
  <si>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</si>
  <si>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</si>
  <si>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</si>
  <si>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</si>
  <si>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</si>
  <si>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</si>
  <si>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</si>
  <si>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</si>
  <si>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</si>
  <si>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</si>
  <si>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</si>
  <si>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</si>
  <si>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</si>
  <si>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</si>
  <si>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</si>
  <si>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</si>
  <si>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</si>
  <si>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</si>
  <si>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</si>
  <si>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</si>
  <si>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</si>
  <si>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</si>
  <si>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</si>
  <si>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</si>
  <si>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</si>
  <si>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</si>
  <si>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</si>
  <si>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</si>
  <si>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</si>
  <si>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</si>
  <si>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</si>
  <si>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</si>
  <si>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</si>
  <si>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</si>
  <si>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</si>
  <si>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</si>
  <si>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</si>
  <si>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</si>
  <si>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</si>
  <si>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</si>
  <si>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</si>
  <si>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</si>
  <si>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</si>
  <si>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</si>
  <si>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</si>
  <si>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</si>
  <si>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</si>
  <si>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</si>
  <si>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</si>
  <si>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</si>
  <si>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</si>
  <si>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</si>
  <si>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</si>
  <si>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</si>
  <si>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</si>
  <si>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</si>
  <si>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</si>
  <si>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</si>
  <si>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</si>
  <si>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</si>
  <si>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</si>
  <si>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</si>
  <si>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</si>
  <si>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</si>
  <si>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</si>
  <si>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</si>
  <si>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</si>
  <si>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</si>
  <si>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</si>
  <si>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</si>
  <si>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</si>
  <si>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</si>
  <si>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</si>
  <si>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</si>
  <si>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</si>
  <si>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</si>
  <si>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</si>
  <si>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</si>
  <si>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</si>
  <si>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</si>
  <si>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</si>
  <si>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</si>
  <si>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</si>
  <si>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</si>
  <si>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</si>
  <si>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</si>
  <si>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</si>
  <si>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</si>
  <si>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</si>
  <si>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</si>
  <si>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</si>
  <si>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</si>
  <si>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</si>
  <si>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</si>
  <si>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</si>
  <si>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</si>
  <si>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</si>
  <si>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</si>
  <si>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</si>
  <si>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</si>
  <si>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</si>
  <si>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</si>
  <si>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</si>
  <si>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</si>
  <si>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</si>
  <si>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</si>
  <si>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</si>
  <si>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</si>
  <si>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</si>
  <si>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</si>
  <si>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</si>
  <si>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</si>
  <si>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</si>
  <si>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</si>
  <si>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</si>
  <si>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</si>
  <si>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</si>
  <si>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</si>
  <si>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</si>
  <si>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</si>
  <si>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</si>
  <si>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</si>
  <si>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</si>
  <si>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</si>
  <si>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</si>
  <si>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</si>
  <si>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</si>
  <si>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</si>
  <si>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</si>
  <si>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</si>
  <si>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</si>
  <si>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</si>
  <si>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</si>
  <si>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</si>
  <si>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</si>
  <si>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</si>
  <si>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</si>
  <si>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</si>
  <si>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</si>
  <si>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</si>
  <si>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</si>
  <si>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</si>
  <si>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</si>
  <si>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</si>
  <si>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</si>
  <si>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</si>
  <si>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</si>
  <si>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</si>
  <si>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</si>
  <si>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</si>
  <si>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</si>
  <si>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</si>
  <si>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</si>
  <si>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</si>
  <si>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</si>
  <si>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</si>
  <si>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</si>
  <si>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</si>
  <si>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</si>
  <si>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</si>
  <si>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</si>
  <si>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</si>
  <si>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</si>
  <si>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</si>
  <si>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</si>
  <si>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</si>
  <si>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</si>
  <si>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</si>
  <si>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</si>
  <si>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</si>
  <si>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</si>
  <si>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</si>
  <si>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</si>
  <si>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</si>
  <si>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</si>
  <si>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</si>
  <si>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</si>
  <si>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</si>
  <si>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</si>
  <si>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</si>
  <si>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</si>
  <si>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</si>
  <si>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</si>
  <si>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</si>
  <si>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</si>
  <si>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</si>
  <si>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</si>
  <si>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</si>
  <si>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</si>
  <si>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</si>
  <si>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</si>
  <si>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</si>
  <si>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</si>
  <si>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</si>
  <si>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</si>
  <si>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</si>
  <si>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</si>
  <si>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</si>
  <si>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</si>
  <si>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</si>
  <si>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</si>
  <si>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</si>
  <si>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</si>
  <si>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</si>
  <si>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</si>
  <si>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</si>
  <si>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</si>
  <si>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</si>
  <si>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</si>
  <si>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</si>
  <si>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</si>
  <si>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</si>
  <si>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</si>
  <si>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</si>
  <si>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</si>
  <si>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</si>
  <si>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</si>
  <si>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</si>
  <si>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</si>
  <si>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</si>
  <si>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</si>
  <si>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</si>
  <si>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</si>
  <si>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</si>
  <si>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</si>
  <si>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</si>
  <si>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</si>
  <si>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</si>
  <si>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</si>
  <si>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</si>
  <si>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</si>
  <si>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</si>
  <si>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</si>
  <si>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</si>
  <si>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</si>
  <si>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</si>
  <si>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</si>
  <si>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</si>
  <si>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</si>
  <si>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</si>
  <si>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</si>
  <si>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</si>
  <si>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</si>
  <si>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</si>
  <si>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</si>
  <si>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</si>
  <si>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</si>
  <si>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</si>
  <si>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</si>
  <si>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</si>
  <si>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</si>
  <si>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</si>
  <si>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</si>
  <si>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</si>
  <si>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</si>
  <si>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</si>
  <si>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</si>
  <si>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</si>
  <si>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</si>
  <si>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</si>
  <si>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</si>
  <si>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</si>
  <si>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</si>
  <si>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</si>
  <si>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</si>
  <si>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</si>
  <si>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</si>
  <si>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</si>
  <si>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</si>
  <si>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</si>
  <si>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</si>
  <si>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</si>
  <si>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</si>
  <si>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</si>
  <si>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</si>
  <si>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</si>
  <si>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</si>
  <si>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</si>
  <si>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</si>
  <si>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</si>
  <si>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</si>
  <si>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</si>
  <si>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</si>
  <si>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</si>
  <si>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</si>
  <si>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</si>
  <si>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</si>
  <si>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</si>
  <si>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</si>
  <si>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</si>
  <si>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</si>
  <si>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</si>
  <si>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</si>
  <si>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</si>
  <si>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</si>
  <si>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</si>
  <si>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</si>
  <si>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</si>
  <si>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</si>
  <si>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</si>
  <si>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</si>
  <si>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</si>
  <si>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</si>
  <si>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</si>
  <si>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</si>
  <si>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</si>
  <si>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</si>
  <si>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</si>
  <si>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</si>
  <si>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</si>
  <si>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</si>
  <si>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</si>
  <si>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</si>
  <si>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</si>
  <si>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</si>
  <si>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</si>
  <si>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</si>
  <si>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</si>
  <si>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</si>
  <si>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</si>
  <si>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</si>
  <si>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</si>
  <si>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</si>
  <si>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</si>
  <si>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</si>
  <si>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</si>
  <si>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</si>
  <si>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</si>
  <si>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</si>
  <si>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</si>
  <si>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</si>
  <si>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</si>
  <si>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</si>
  <si>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</si>
  <si>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</si>
  <si>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</si>
  <si>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</si>
  <si>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</si>
  <si>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</si>
  <si>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</si>
  <si>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</si>
  <si>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</si>
  <si>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</si>
  <si>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</si>
  <si>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</si>
  <si>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</si>
  <si>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</si>
  <si>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</si>
  <si>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</si>
  <si>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</si>
  <si>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</si>
  <si>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</si>
  <si>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</si>
  <si>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</si>
  <si>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</si>
  <si>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</si>
  <si>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</si>
  <si>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</si>
  <si>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</si>
  <si>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</si>
  <si>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</si>
  <si>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</si>
  <si>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</si>
  <si>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</si>
  <si>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</si>
  <si>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</si>
  <si>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</si>
  <si>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</si>
  <si>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</si>
  <si>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</si>
  <si>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</si>
  <si>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</si>
  <si>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</si>
  <si>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</si>
  <si>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</si>
  <si>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</si>
  <si>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</si>
  <si>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</si>
  <si>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</si>
  <si>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</si>
  <si>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</si>
  <si>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</si>
  <si>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</si>
  <si>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</si>
  <si>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</si>
  <si>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</si>
  <si>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</si>
  <si>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</si>
  <si>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</si>
  <si>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</si>
  <si>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</si>
  <si>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</si>
  <si>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</si>
  <si>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</si>
  <si>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</si>
  <si>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</si>
  <si>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</si>
  <si>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</si>
  <si>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</si>
  <si>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</si>
  <si>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</si>
  <si>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</si>
  <si>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</si>
  <si>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</si>
  <si>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</si>
  <si>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</si>
  <si>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</si>
  <si>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</si>
  <si>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</si>
  <si>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</si>
  <si>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</si>
  <si>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</si>
  <si>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</si>
  <si>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</si>
  <si>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</si>
  <si>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</si>
  <si>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</si>
  <si>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</si>
  <si>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</si>
  <si>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</si>
  <si>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</si>
  <si>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</si>
  <si>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</si>
  <si>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</si>
  <si>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</si>
  <si>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</si>
  <si>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</si>
  <si>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</si>
  <si>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</si>
  <si>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</si>
  <si>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</si>
  <si>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</si>
  <si>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</si>
  <si>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</si>
  <si>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</si>
  <si>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</si>
  <si>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</si>
  <si>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</si>
  <si>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</si>
  <si>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</si>
  <si>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</si>
  <si>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</si>
  <si>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</si>
  <si>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</si>
  <si>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</si>
  <si>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</si>
  <si>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</si>
  <si>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</si>
  <si>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</si>
  <si>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</si>
  <si>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</si>
  <si>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</si>
  <si>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</si>
  <si>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</si>
  <si>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</si>
  <si>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</si>
  <si>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</si>
  <si>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</si>
  <si>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</si>
  <si>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</si>
  <si>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</si>
  <si>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</si>
  <si>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</si>
  <si>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</si>
  <si>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</si>
  <si>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</si>
  <si>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</si>
  <si>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</si>
  <si>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</si>
  <si>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</si>
  <si>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</si>
  <si>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</si>
  <si>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</si>
  <si>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</si>
  <si>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</si>
  <si>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</si>
  <si>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</si>
  <si>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</si>
  <si>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</si>
  <si>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</si>
  <si>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</si>
  <si>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</si>
  <si>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</si>
  <si>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</si>
  <si>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</si>
  <si>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</si>
  <si>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</si>
  <si>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</si>
  <si>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</si>
  <si>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</si>
  <si>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</si>
  <si>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</si>
  <si>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</si>
  <si>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</si>
  <si>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</si>
  <si>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</si>
  <si>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</si>
  <si>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</si>
  <si>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</si>
  <si>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</si>
  <si>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</si>
  <si>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</si>
  <si>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</si>
  <si>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</si>
  <si>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</si>
  <si>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</si>
  <si>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</si>
  <si>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</si>
  <si>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</si>
  <si>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</si>
  <si>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</si>
  <si>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</si>
  <si>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</si>
  <si>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</si>
  <si>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</si>
  <si>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</si>
  <si>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</si>
  <si>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</si>
  <si>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</si>
  <si>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</si>
  <si>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</si>
  <si>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</si>
  <si>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</si>
  <si>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</si>
  <si>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</si>
  <si>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</si>
  <si>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</si>
  <si>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</si>
  <si>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</si>
  <si>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</si>
  <si>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</si>
  <si>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</si>
  <si>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</si>
  <si>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</si>
  <si>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</si>
  <si>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</si>
  <si>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</si>
  <si>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</si>
  <si>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</si>
  <si>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</si>
  <si>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</si>
  <si>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</si>
  <si>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</si>
  <si>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</si>
  <si>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</si>
  <si>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</si>
  <si>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</si>
  <si>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</si>
  <si>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</si>
  <si>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</si>
  <si>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</si>
  <si>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</si>
  <si>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</si>
  <si>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</si>
  <si>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</si>
  <si>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</si>
  <si>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</si>
  <si>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</si>
  <si>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</si>
  <si>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</si>
  <si>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</si>
  <si>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</si>
  <si>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</si>
  <si>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</si>
  <si>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</si>
  <si>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</si>
  <si>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</si>
  <si>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</si>
  <si>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</si>
  <si>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</si>
  <si>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</si>
  <si>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</si>
  <si>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</si>
  <si>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</si>
  <si>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</si>
  <si>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</si>
  <si>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</si>
  <si>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</si>
  <si>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</si>
  <si>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</si>
  <si>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</si>
  <si>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</si>
  <si>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</si>
  <si>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</si>
  <si>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</si>
  <si>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</si>
  <si>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</si>
  <si>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</si>
  <si>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</si>
  <si>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</si>
  <si>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</si>
  <si>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</si>
  <si>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</si>
  <si>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</si>
  <si>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</si>
  <si>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</si>
  <si>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</si>
  <si>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</si>
  <si>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</si>
  <si>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</si>
  <si>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</si>
  <si>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</si>
  <si>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</si>
  <si>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</si>
  <si>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</si>
  <si>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</si>
  <si>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</si>
  <si>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</si>
  <si>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</si>
  <si>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</si>
  <si>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</si>
  <si>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</si>
  <si>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</si>
  <si>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</si>
  <si>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</si>
  <si>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</si>
  <si>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</si>
  <si>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</si>
  <si>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</si>
  <si>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</si>
  <si>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</si>
  <si>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</si>
  <si>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</si>
  <si>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</si>
  <si>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</si>
  <si>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</si>
  <si>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</si>
  <si>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</si>
  <si>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</si>
  <si>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</si>
  <si>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</si>
  <si>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</si>
  <si>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</si>
  <si>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</si>
  <si>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</si>
  <si>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</si>
  <si>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</si>
  <si>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</si>
  <si>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</si>
  <si>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</si>
  <si>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</si>
  <si>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</si>
  <si>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</si>
  <si>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</si>
  <si>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</si>
  <si>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</si>
  <si>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</si>
  <si>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</si>
  <si>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</si>
  <si>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</si>
  <si>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</si>
  <si>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</si>
  <si>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</si>
  <si>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</si>
  <si>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</si>
  <si>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</si>
  <si>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</si>
  <si>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</si>
  <si>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</si>
  <si>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</si>
  <si>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</si>
  <si>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</si>
  <si>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</si>
  <si>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</si>
  <si>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</si>
  <si>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</si>
  <si>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</si>
  <si>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</si>
  <si>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</si>
  <si>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</si>
  <si>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</si>
  <si>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</si>
  <si>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</si>
  <si>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</si>
  <si>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</si>
  <si>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</si>
  <si>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</si>
  <si>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</si>
  <si>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</si>
  <si>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</si>
  <si>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</si>
  <si>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</si>
  <si>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</si>
  <si>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</si>
  <si>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</si>
  <si>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</si>
  <si>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</si>
  <si>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</si>
  <si>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</si>
  <si>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</si>
  <si>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</si>
  <si>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</si>
  <si>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</si>
  <si>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</si>
  <si>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</si>
  <si>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</si>
  <si>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</si>
  <si>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</si>
  <si>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</si>
  <si>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</si>
  <si>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</si>
  <si>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</si>
  <si>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</si>
  <si>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</si>
  <si>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</si>
  <si>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</si>
  <si>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</si>
  <si>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</si>
  <si>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</si>
  <si>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</si>
  <si>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</si>
  <si>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</si>
  <si>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</si>
  <si>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</si>
  <si>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</si>
  <si>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</si>
  <si>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</si>
  <si>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</si>
  <si>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</si>
  <si>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</si>
  <si>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</si>
  <si>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</si>
  <si>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</si>
  <si>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</si>
  <si>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</si>
  <si>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</si>
  <si>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</si>
  <si>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</si>
  <si>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</si>
  <si>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</si>
  <si>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</si>
  <si>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</si>
  <si>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</si>
  <si>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</si>
  <si>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</si>
  <si>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</si>
  <si>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</si>
  <si>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</si>
  <si>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</si>
  <si>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</si>
  <si>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</si>
  <si>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</si>
  <si>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</si>
  <si>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</si>
  <si>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</si>
  <si>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</si>
  <si>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</si>
  <si>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</si>
  <si>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</si>
  <si>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</si>
  <si>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</si>
  <si>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</si>
  <si>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</si>
  <si>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</si>
  <si>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</si>
  <si>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</si>
  <si>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</si>
  <si>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</si>
  <si>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</si>
  <si>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</si>
  <si>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</si>
  <si>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</si>
  <si>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</si>
  <si>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</si>
  <si>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</si>
  <si>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</si>
  <si>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</si>
  <si>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</si>
  <si>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</si>
  <si>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</si>
  <si>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</si>
  <si>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</si>
  <si>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</si>
  <si>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</si>
  <si>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</si>
  <si>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</si>
  <si>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</si>
  <si>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</si>
  <si>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</si>
  <si>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</si>
  <si>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</si>
  <si>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</si>
  <si>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</si>
  <si>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</si>
  <si>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</si>
  <si>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</si>
  <si>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</si>
  <si>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</si>
  <si>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</si>
  <si>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</si>
  <si>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</si>
  <si>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</si>
  <si>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</si>
  <si>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</si>
  <si>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</si>
  <si>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</si>
  <si>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</si>
  <si>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</si>
  <si>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</si>
  <si>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</si>
  <si>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</si>
  <si>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</si>
  <si>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</si>
  <si>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</si>
  <si>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</si>
  <si>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</si>
  <si>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</si>
  <si>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</si>
  <si>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</si>
  <si>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</si>
  <si>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</si>
  <si>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</si>
  <si>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</si>
  <si>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</si>
  <si>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</si>
  <si>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</si>
  <si>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</si>
  <si>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</si>
  <si>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</si>
  <si>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</si>
  <si>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</si>
  <si>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</si>
  <si>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</si>
  <si>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</si>
  <si>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</si>
  <si>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</si>
  <si>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</si>
  <si>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</si>
  <si>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</si>
  <si>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</si>
  <si>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</si>
  <si>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</si>
  <si>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</si>
  <si>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</si>
  <si>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</si>
  <si>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</si>
  <si>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</si>
  <si>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</si>
  <si>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</si>
  <si>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</si>
  <si>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</si>
  <si>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</si>
  <si>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</si>
  <si>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</si>
  <si>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</si>
  <si>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</si>
  <si>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</si>
  <si>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</si>
  <si>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</si>
  <si>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</si>
  <si>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</si>
  <si>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</si>
  <si>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</si>
  <si>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</si>
  <si>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</si>
  <si>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</si>
  <si>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</si>
  <si>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</si>
  <si>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</si>
  <si>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</si>
  <si>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</si>
  <si>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</si>
  <si>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</si>
  <si>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</si>
  <si>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</si>
  <si>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</si>
  <si>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</si>
  <si>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</si>
  <si>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</si>
  <si>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</si>
  <si>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</si>
  <si>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</si>
  <si>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</si>
  <si>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</si>
  <si>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</si>
  <si>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</si>
  <si>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</si>
  <si>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</si>
  <si>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</si>
  <si>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</si>
  <si>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</si>
  <si>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</si>
  <si>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</si>
  <si>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</si>
  <si>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</si>
  <si>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</si>
  <si>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</si>
  <si>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</si>
  <si>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</si>
  <si>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</si>
  <si>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</si>
  <si>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</si>
  <si>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</si>
  <si>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</si>
  <si>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</si>
  <si>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</si>
  <si>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</si>
  <si>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</si>
  <si>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</si>
  <si>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</si>
  <si>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</si>
  <si>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</si>
  <si>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</si>
  <si>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</si>
  <si>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</si>
  <si>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</si>
  <si>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</si>
  <si>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</si>
  <si>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</si>
  <si>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</si>
  <si>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</si>
  <si>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</si>
  <si>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</si>
  <si>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</si>
  <si>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</si>
  <si>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</si>
  <si>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</si>
  <si>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</si>
  <si>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</si>
  <si>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</si>
  <si>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</si>
  <si>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</si>
  <si>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</si>
  <si>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</si>
  <si>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</si>
  <si>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</si>
  <si>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</si>
  <si>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</si>
  <si>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</si>
  <si>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</si>
  <si>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</si>
  <si>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</si>
  <si>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</si>
  <si>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</si>
  <si>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</si>
  <si>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</si>
  <si>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</si>
  <si>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</si>
  <si>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</si>
  <si>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</si>
  <si>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</si>
  <si>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</si>
  <si>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</si>
  <si>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</si>
  <si>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</si>
  <si>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</si>
  <si>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</si>
  <si>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</si>
  <si>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</si>
  <si>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</si>
  <si>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</si>
  <si>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</si>
  <si>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</si>
  <si>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</si>
  <si>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</si>
  <si>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</si>
  <si>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</si>
  <si>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</si>
  <si>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</si>
  <si>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</si>
  <si>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</si>
  <si>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</si>
  <si>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</si>
  <si>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</si>
  <si>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</si>
  <si>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</si>
  <si>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</si>
  <si>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</si>
  <si>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</si>
  <si>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</si>
  <si>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</si>
  <si>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</si>
  <si>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</si>
  <si>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</si>
  <si>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</si>
  <si>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</si>
  <si>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</si>
  <si>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</si>
  <si>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</si>
  <si>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</si>
  <si>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</si>
  <si>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</si>
  <si>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</si>
  <si>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</si>
  <si>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</si>
  <si>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</si>
  <si>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</si>
  <si>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</si>
  <si>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</si>
  <si>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</si>
  <si>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</si>
  <si>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</si>
  <si>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</si>
  <si>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</si>
  <si>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</si>
  <si>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</si>
  <si>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</si>
  <si>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</si>
  <si>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</si>
  <si>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</si>
  <si>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</si>
  <si>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</si>
  <si>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</si>
  <si>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</si>
  <si>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</si>
  <si>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</si>
  <si>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</si>
  <si>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</si>
  <si>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</si>
  <si>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</si>
  <si>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</si>
  <si>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</si>
  <si>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</si>
  <si>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</si>
  <si>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</si>
  <si>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</si>
  <si>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</si>
  <si>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</si>
  <si>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</si>
  <si>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</si>
  <si>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</si>
  <si>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</si>
  <si>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</si>
  <si>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</si>
  <si>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</si>
  <si>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</si>
  <si>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</si>
  <si>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</si>
  <si>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</si>
  <si>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</si>
  <si>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</si>
  <si>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</si>
  <si>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</si>
  <si>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</si>
  <si>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</si>
  <si>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</si>
  <si>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</si>
  <si>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</si>
  <si>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</si>
  <si>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</si>
  <si>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</si>
  <si>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</si>
  <si>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</si>
  <si>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</si>
  <si>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</si>
  <si>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</si>
  <si>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</si>
  <si>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</si>
  <si>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</si>
  <si>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</si>
  <si>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</si>
  <si>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</si>
  <si>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</si>
  <si>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</si>
  <si>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</si>
  <si>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</si>
  <si>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</si>
  <si>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</si>
  <si>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</si>
  <si>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</si>
  <si>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</si>
  <si>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</si>
  <si>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</si>
  <si>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</si>
  <si>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</si>
  <si>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</si>
  <si>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</si>
  <si>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</si>
  <si>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</si>
  <si>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</si>
  <si>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</si>
  <si>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</si>
  <si>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</si>
  <si>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</si>
  <si>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</si>
  <si>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</si>
  <si>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</si>
  <si>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</si>
  <si>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</si>
  <si>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</si>
  <si>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</si>
  <si>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</si>
  <si>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</si>
  <si>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</si>
  <si>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</si>
  <si>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</si>
  <si>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</si>
  <si>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</si>
  <si>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</si>
  <si>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</si>
  <si>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</si>
  <si>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</si>
  <si>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</si>
  <si>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</si>
  <si>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</si>
  <si>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</si>
  <si>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</si>
  <si>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</si>
  <si>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</si>
  <si>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</si>
  <si>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</si>
  <si>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</si>
  <si>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</si>
  <si>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</si>
  <si>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</si>
  <si>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</si>
  <si>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</si>
  <si>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</si>
  <si>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</si>
  <si>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</si>
  <si>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</si>
  <si>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</si>
  <si>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</si>
  <si>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</si>
  <si>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</si>
  <si>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</si>
  <si>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</si>
  <si>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</si>
  <si>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</si>
  <si>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</si>
  <si>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</si>
  <si>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</si>
  <si>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</si>
  <si>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</si>
  <si>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</si>
  <si>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</si>
  <si>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</si>
  <si>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</si>
  <si>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</si>
  <si>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</si>
  <si>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</si>
  <si>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</si>
  <si>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</si>
  <si>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</si>
  <si>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</si>
  <si>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</si>
  <si>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</si>
  <si>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</si>
  <si>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</si>
  <si>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</si>
  <si>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</si>
  <si>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</si>
  <si>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</si>
  <si>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</si>
  <si>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</si>
  <si>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</si>
  <si>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</si>
  <si>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</si>
  <si>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</si>
  <si>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</si>
  <si>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</si>
  <si>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</si>
  <si>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</si>
  <si>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</si>
  <si>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</si>
  <si>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</si>
  <si>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</si>
  <si>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</si>
  <si>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</si>
  <si>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</si>
  <si>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</si>
  <si>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</si>
  <si>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</si>
  <si>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</si>
  <si>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</si>
  <si>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</si>
  <si>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</si>
  <si>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</si>
  <si>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</si>
  <si>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</si>
  <si>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</si>
  <si>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</si>
  <si>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</si>
  <si>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</si>
  <si>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</si>
  <si>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</si>
  <si>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</si>
  <si>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</si>
  <si>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</si>
  <si>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</si>
  <si>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</si>
  <si>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</si>
  <si>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</si>
  <si>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</si>
  <si>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</si>
  <si>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</si>
  <si>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</si>
  <si>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</si>
  <si>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</si>
  <si>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</si>
  <si>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</si>
  <si>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</si>
  <si>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</si>
  <si>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</si>
  <si>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</si>
  <si>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</si>
  <si>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</si>
  <si>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</si>
  <si>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</si>
  <si>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</si>
  <si>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</si>
  <si>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</si>
  <si>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</si>
  <si>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</si>
  <si>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</si>
  <si>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</si>
  <si>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</si>
  <si>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</si>
  <si>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</si>
  <si>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</si>
  <si>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</si>
  <si>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</si>
  <si>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</si>
  <si>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</si>
  <si>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</si>
  <si>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</si>
  <si>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</si>
  <si>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</si>
  <si>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</si>
  <si>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</si>
  <si>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</si>
  <si>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</si>
  <si>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</si>
  <si>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</si>
  <si>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</si>
  <si>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</si>
  <si>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</si>
  <si>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</si>
  <si>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</si>
  <si>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</si>
  <si>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</si>
  <si>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</si>
  <si>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</si>
  <si>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</si>
  <si>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</si>
  <si>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</si>
  <si>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</si>
  <si>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</si>
  <si>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</si>
  <si>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</si>
  <si>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</si>
  <si>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</si>
  <si>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</si>
  <si>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</si>
  <si>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</si>
  <si>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</si>
  <si>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</si>
  <si>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</si>
  <si>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</si>
  <si>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</si>
  <si>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</si>
  <si>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</si>
  <si>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</si>
  <si>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</si>
  <si>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</si>
  <si>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</si>
  <si>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</si>
  <si>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</si>
  <si>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</si>
  <si>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</si>
  <si>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</si>
  <si>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</si>
  <si>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</si>
  <si>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</si>
  <si>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</si>
  <si>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</si>
  <si>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</si>
  <si>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</si>
  <si>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</si>
  <si>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</si>
  <si>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</si>
  <si>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</si>
  <si>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</si>
  <si>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</si>
  <si>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</si>
  <si>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</si>
  <si>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</si>
  <si>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</si>
  <si>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</si>
  <si>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</si>
  <si>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</si>
  <si>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</si>
  <si>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</si>
  <si>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</si>
  <si>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</si>
  <si>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</si>
  <si>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</si>
  <si>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</si>
  <si>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</si>
  <si>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</si>
  <si>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</si>
  <si>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</si>
  <si>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</si>
  <si>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</si>
  <si>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</si>
  <si>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</si>
  <si>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</si>
  <si>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</si>
  <si>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</si>
  <si>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</si>
  <si>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</si>
  <si>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</si>
  <si>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</si>
  <si>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</si>
  <si>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</si>
  <si>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</si>
  <si>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</si>
  <si>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</si>
  <si>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</si>
  <si>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</si>
  <si>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</si>
  <si>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</si>
  <si>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</si>
  <si>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</si>
  <si>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</si>
  <si>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</si>
  <si>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</si>
  <si>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</si>
  <si>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</si>
  <si>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</si>
  <si>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</si>
  <si>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</si>
  <si>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</si>
  <si>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</si>
  <si>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</si>
  <si>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</si>
  <si>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</si>
  <si>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</si>
  <si>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</si>
  <si>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</si>
  <si>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</si>
  <si>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</si>
  <si>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</si>
  <si>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</si>
  <si>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</si>
  <si>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</si>
  <si>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</si>
  <si>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</si>
  <si>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</si>
  <si>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</si>
  <si>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</si>
  <si>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</si>
  <si>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</si>
  <si>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</si>
  <si>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</si>
  <si>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</si>
  <si>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</si>
  <si>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</si>
  <si>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</si>
  <si>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</si>
  <si>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</si>
  <si>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</si>
  <si>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</si>
  <si>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</si>
  <si>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</si>
  <si>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</si>
  <si>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</si>
  <si>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</si>
  <si>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</si>
  <si>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</si>
  <si>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</si>
  <si>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</si>
  <si>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</si>
  <si>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</si>
  <si>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</si>
  <si>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</si>
  <si>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</si>
  <si>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</si>
  <si>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</si>
  <si>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</si>
  <si>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</si>
  <si>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</si>
  <si>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</si>
  <si>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</si>
  <si>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</si>
  <si>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</si>
  <si>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</si>
  <si>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</si>
  <si>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</si>
  <si>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</si>
  <si>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</si>
  <si>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</si>
  <si>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</si>
  <si>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</si>
  <si>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</si>
  <si>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</si>
  <si>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</si>
  <si>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</si>
  <si>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</si>
  <si>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</si>
  <si>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</si>
  <si>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</si>
  <si>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</si>
  <si>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</si>
  <si>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</si>
  <si>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</si>
  <si>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</si>
  <si>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</si>
  <si>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</si>
  <si>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</si>
  <si>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</si>
  <si>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</si>
  <si>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</si>
  <si>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</si>
  <si>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</si>
  <si>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</si>
  <si>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</si>
  <si>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</si>
  <si>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</si>
  <si>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</si>
  <si>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</si>
  <si>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</si>
  <si>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</si>
  <si>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</si>
  <si>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</si>
  <si>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</si>
  <si>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</si>
  <si>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</si>
  <si>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</si>
  <si>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</si>
  <si>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</si>
  <si>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</si>
  <si>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</si>
  <si>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</si>
  <si>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</si>
  <si>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</si>
  <si>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</si>
  <si>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</si>
  <si>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</si>
  <si>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</si>
  <si>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</si>
  <si>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</si>
  <si>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</si>
  <si>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</si>
  <si>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</si>
  <si>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</si>
  <si>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</si>
  <si>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</si>
  <si>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</si>
  <si>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</si>
  <si>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</si>
  <si>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</si>
  <si>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</si>
  <si>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</si>
  <si>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</si>
  <si>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</si>
  <si>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</si>
  <si>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</si>
  <si>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</si>
  <si>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</si>
  <si>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</si>
  <si>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</si>
  <si>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</si>
  <si>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</si>
  <si>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</si>
  <si>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</si>
  <si>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</si>
  <si>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</si>
  <si>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</si>
  <si>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</si>
  <si>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</si>
  <si>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</si>
  <si>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</si>
  <si>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</si>
  <si>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</si>
  <si>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</si>
  <si>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</si>
  <si>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</si>
  <si>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</si>
  <si>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</si>
  <si>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</si>
  <si>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</si>
  <si>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</si>
  <si>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</si>
  <si>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</si>
  <si>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</si>
  <si>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</si>
  <si>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</si>
  <si>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</si>
  <si>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</si>
  <si>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</si>
  <si>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</si>
  <si>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</si>
  <si>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</si>
  <si>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</si>
  <si>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</si>
  <si>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</si>
  <si>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</si>
  <si>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</si>
  <si>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</si>
  <si>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</si>
  <si>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</si>
  <si>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</si>
  <si>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</si>
  <si>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</si>
  <si>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</si>
  <si>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</si>
  <si>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</si>
  <si>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</si>
  <si>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</si>
  <si>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</si>
  <si>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</si>
  <si>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</si>
  <si>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</si>
  <si>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</si>
  <si>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</si>
  <si>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</si>
  <si>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</si>
  <si>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</si>
  <si>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</si>
  <si>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</si>
  <si>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</si>
  <si>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</si>
  <si>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</si>
  <si>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</si>
  <si>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</si>
  <si>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</si>
  <si>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</si>
  <si>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</si>
  <si>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</si>
  <si>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</si>
  <si>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</si>
  <si>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</si>
  <si>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</si>
  <si>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</si>
  <si>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</si>
  <si>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</si>
  <si>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</si>
  <si>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</si>
  <si>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</si>
  <si>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</si>
  <si>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</si>
  <si>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</si>
  <si>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</si>
  <si>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</si>
  <si>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</si>
  <si>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</si>
  <si>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</si>
  <si>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</si>
  <si>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</si>
  <si>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</si>
  <si>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</si>
  <si>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</si>
  <si>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</si>
  <si>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</si>
  <si>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</si>
  <si>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</si>
  <si>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</si>
  <si>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</si>
  <si>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</si>
  <si>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</si>
  <si>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</si>
  <si>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</si>
  <si>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</si>
  <si>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</si>
  <si>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</si>
  <si>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</si>
  <si>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</si>
  <si>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</si>
  <si>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</si>
  <si>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</si>
  <si>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</si>
  <si>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</si>
  <si>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</si>
  <si>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</si>
  <si>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</si>
  <si>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</si>
  <si>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</si>
  <si>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</si>
  <si>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</si>
  <si>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</si>
  <si>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</si>
  <si>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</si>
  <si>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</si>
  <si>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</si>
  <si>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</si>
  <si>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</si>
  <si>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</si>
  <si>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</si>
  <si>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</si>
  <si>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</si>
  <si>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</si>
  <si>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</si>
  <si>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</si>
  <si>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</si>
  <si>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</si>
  <si>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</si>
  <si>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</si>
  <si>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</si>
  <si>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</si>
  <si>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</si>
  <si>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</si>
  <si>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</si>
  <si>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</si>
  <si>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</si>
  <si>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</si>
  <si>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</si>
  <si>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</si>
  <si>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</si>
  <si>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</si>
  <si>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</si>
  <si>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</si>
  <si>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</si>
  <si>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</si>
  <si>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</si>
  <si>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</si>
  <si>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</si>
  <si>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</si>
  <si>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</si>
  <si>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</si>
  <si>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</si>
  <si>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</si>
  <si>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</si>
  <si>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</si>
  <si>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</si>
  <si>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</si>
  <si>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</si>
  <si>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</si>
  <si>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</si>
  <si>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</si>
  <si>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</si>
  <si>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</si>
  <si>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</si>
  <si>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</si>
  <si>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</si>
  <si>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</si>
  <si>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</si>
  <si>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</si>
  <si>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</si>
  <si>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</si>
  <si>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</si>
  <si>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</si>
  <si>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</si>
  <si>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</si>
  <si>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</si>
  <si>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</si>
  <si>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</si>
  <si>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</si>
  <si>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</si>
  <si>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</si>
  <si>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</si>
  <si>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</si>
  <si>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</si>
  <si>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</si>
  <si>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</si>
  <si>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</si>
  <si>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</si>
  <si>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</si>
  <si>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</si>
  <si>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</si>
  <si>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</si>
  <si>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</si>
  <si>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</si>
  <si>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</si>
  <si>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</si>
  <si>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</si>
  <si>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</si>
  <si>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</si>
  <si>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</si>
  <si>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</si>
  <si>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</si>
  <si>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</si>
  <si>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</si>
  <si>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</si>
  <si>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</si>
  <si>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</si>
  <si>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</si>
  <si>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</si>
  <si>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</si>
  <si>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</si>
  <si>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</si>
  <si>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</si>
  <si>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</si>
  <si>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</si>
  <si>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</si>
  <si>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</si>
  <si>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</si>
  <si>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</si>
  <si>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</si>
  <si>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</si>
  <si>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</si>
  <si>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</si>
  <si>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</si>
  <si>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</si>
  <si>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</si>
  <si>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</si>
  <si>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</si>
  <si>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</si>
  <si>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</si>
  <si>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</si>
  <si>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</si>
  <si>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</si>
  <si>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</si>
  <si>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</si>
  <si>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</si>
  <si>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</si>
  <si>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</si>
  <si>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</si>
  <si>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</si>
  <si>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</si>
  <si>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</si>
  <si>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</si>
  <si>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</si>
  <si>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</si>
  <si>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</si>
  <si>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</si>
  <si>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</si>
  <si>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</si>
  <si>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</si>
  <si>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</si>
  <si>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</si>
  <si>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</si>
  <si>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</si>
  <si>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</si>
  <si>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</si>
  <si>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</si>
  <si>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</si>
  <si>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</si>
  <si>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</si>
  <si>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</si>
  <si>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</si>
  <si>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</si>
  <si>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</si>
  <si>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</si>
  <si>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</si>
  <si>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</si>
  <si>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</si>
  <si>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</si>
  <si>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</si>
  <si>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</si>
  <si>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</si>
  <si>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</si>
  <si>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</si>
  <si>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</si>
  <si>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</si>
  <si>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</si>
  <si>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</si>
  <si>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</si>
  <si>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</si>
  <si>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</si>
  <si>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</si>
  <si>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</si>
  <si>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</si>
  <si>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</si>
  <si>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</si>
  <si>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</si>
  <si>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</si>
  <si>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</si>
  <si>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</si>
  <si>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</si>
  <si>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</si>
  <si>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</si>
  <si>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</si>
  <si>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</si>
  <si>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</si>
  <si>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</si>
  <si>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</si>
  <si>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</si>
  <si>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</si>
  <si>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</si>
  <si>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</si>
  <si>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</si>
  <si>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</si>
  <si>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</si>
  <si>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</si>
  <si>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</si>
  <si>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</si>
  <si>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</si>
  <si>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</si>
  <si>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</si>
  <si>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</si>
  <si>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</si>
  <si>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</si>
  <si>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</si>
  <si>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</si>
  <si>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</si>
  <si>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</si>
  <si>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</si>
  <si>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</si>
  <si>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</si>
  <si>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</si>
  <si>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</si>
  <si>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</si>
  <si>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</si>
  <si>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</si>
  <si>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</si>
  <si>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</si>
  <si>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</si>
  <si>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</si>
  <si>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</si>
  <si>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</si>
  <si>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</si>
  <si>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</si>
  <si>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</si>
  <si>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</si>
  <si>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</si>
  <si>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</si>
  <si>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</si>
  <si>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</si>
  <si>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</si>
  <si>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</si>
  <si>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</si>
  <si>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</si>
  <si>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</si>
  <si>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</si>
  <si>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</si>
  <si>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</si>
  <si>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</si>
  <si>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</si>
  <si>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</si>
  <si>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</si>
  <si>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</si>
  <si>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</si>
  <si>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</si>
  <si>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</si>
  <si>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</si>
  <si>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</si>
  <si>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</si>
  <si>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</si>
  <si>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</si>
  <si>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</si>
  <si>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</si>
  <si>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</si>
  <si>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</si>
  <si>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</si>
  <si>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</si>
  <si>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</si>
  <si>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</si>
  <si>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</si>
  <si>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</si>
  <si>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</si>
  <si>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</si>
  <si>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</si>
  <si>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</si>
  <si>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</si>
  <si>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</si>
  <si>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</si>
  <si>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</si>
  <si>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</si>
  <si>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</si>
  <si>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</si>
  <si>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</si>
  <si>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</si>
  <si>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</si>
  <si>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</si>
  <si>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</si>
  <si>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</si>
  <si>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</si>
  <si>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</si>
  <si>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</si>
  <si>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</si>
  <si>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</si>
  <si>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</si>
  <si>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</si>
  <si>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</si>
  <si>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</si>
  <si>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</si>
  <si>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</si>
  <si>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</si>
  <si>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</si>
  <si>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</si>
  <si>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</si>
  <si>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</si>
  <si>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</si>
  <si>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</si>
  <si>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</si>
  <si>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</si>
  <si>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</si>
  <si>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</si>
  <si>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</si>
  <si>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</si>
  <si>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</si>
  <si>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</si>
  <si>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</si>
  <si>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</si>
  <si>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</si>
  <si>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</si>
  <si>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</si>
  <si>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</si>
  <si>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</si>
  <si>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</si>
  <si>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</si>
  <si>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</si>
  <si>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</si>
  <si>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</si>
  <si>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</si>
  <si>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</si>
  <si>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</si>
  <si>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</si>
  <si>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</si>
  <si>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</si>
  <si>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</si>
  <si>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</si>
  <si>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</si>
  <si>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</si>
  <si>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</si>
  <si>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</si>
  <si>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</si>
  <si>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</si>
  <si>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</si>
  <si>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</si>
  <si>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</si>
  <si>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</si>
  <si>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</si>
  <si>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</si>
  <si>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</si>
  <si>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</si>
  <si>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</si>
  <si>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</si>
  <si>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</si>
  <si>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</si>
  <si>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</si>
  <si>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</si>
  <si>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</si>
  <si>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</si>
  <si>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</si>
  <si>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</si>
  <si>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</si>
  <si>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</si>
  <si>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</si>
  <si>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</si>
  <si>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</si>
  <si>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</si>
  <si>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</si>
  <si>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</si>
  <si>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</si>
  <si>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</si>
  <si>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</si>
  <si>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</si>
  <si>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</si>
  <si>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</si>
  <si>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</si>
  <si>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</si>
  <si>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</si>
  <si>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</si>
  <si>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</si>
  <si>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</si>
  <si>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</si>
  <si>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</si>
  <si>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</si>
  <si>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</si>
  <si>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</si>
  <si>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</si>
  <si>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</si>
  <si>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</si>
  <si>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</si>
  <si>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</si>
  <si>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</si>
  <si>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</si>
  <si>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</si>
  <si>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</si>
  <si>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</si>
  <si>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</si>
  <si>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</si>
  <si>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</si>
  <si>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</si>
  <si>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</si>
  <si>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</si>
  <si>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</si>
  <si>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</si>
  <si>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</si>
  <si>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</si>
  <si>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</si>
  <si>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</si>
  <si>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</si>
  <si>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</si>
  <si>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</si>
  <si>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</si>
  <si>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</si>
  <si>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</si>
  <si>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</si>
  <si>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</si>
  <si>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</si>
  <si>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</si>
  <si>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</si>
  <si>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</si>
  <si>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</si>
  <si>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</si>
  <si>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</si>
  <si>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</si>
  <si>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</si>
  <si>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</si>
  <si>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</si>
  <si>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</si>
  <si>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</si>
  <si>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</si>
  <si>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</si>
  <si>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</si>
  <si>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</si>
  <si>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</si>
  <si>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</si>
  <si>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</si>
  <si>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</si>
  <si>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</si>
  <si>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</si>
  <si>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</si>
  <si>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</si>
  <si>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</si>
  <si>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</si>
  <si>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</si>
  <si>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</si>
  <si>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</si>
  <si>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</si>
  <si>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</si>
  <si>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</si>
  <si>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</si>
  <si>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</si>
  <si>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</si>
  <si>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</si>
  <si>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</si>
  <si>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</si>
  <si>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</si>
  <si>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</si>
  <si>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</si>
  <si>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</si>
  <si>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</si>
  <si>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</si>
  <si>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</si>
  <si>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</si>
  <si>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</si>
  <si>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</si>
  <si>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</si>
  <si>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</si>
  <si>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</si>
  <si>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</si>
  <si>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</si>
  <si>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</si>
  <si>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</si>
  <si>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</si>
  <si>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</si>
  <si>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</si>
  <si>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</si>
  <si>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</si>
  <si>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</si>
  <si>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</si>
  <si>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</si>
  <si>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</si>
  <si>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</si>
  <si>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</si>
  <si>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</si>
  <si>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</si>
  <si>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</si>
  <si>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</si>
  <si>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</si>
  <si>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</si>
  <si>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</si>
  <si>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</si>
  <si>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</si>
  <si>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</si>
  <si>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</si>
  <si>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</si>
  <si>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</si>
  <si>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</si>
  <si>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</si>
  <si>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</si>
  <si>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</si>
  <si>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</si>
  <si>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</si>
  <si>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</si>
  <si>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</si>
  <si>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</si>
  <si>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</si>
  <si>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</si>
  <si>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</si>
  <si>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</si>
  <si>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</si>
  <si>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</si>
  <si>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</si>
  <si>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</si>
  <si>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</si>
  <si>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</si>
  <si>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</si>
  <si>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</si>
  <si>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</si>
  <si>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</si>
  <si>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</si>
  <si>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</si>
  <si>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</si>
  <si>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</si>
  <si>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</si>
  <si>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</si>
  <si>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</si>
  <si>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</si>
  <si>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</si>
  <si>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</si>
  <si>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</si>
  <si>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</si>
  <si>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</si>
  <si>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</si>
  <si>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</si>
  <si>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</si>
  <si>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</si>
  <si>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</si>
  <si>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</si>
  <si>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</si>
  <si>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</si>
  <si>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</si>
  <si>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</si>
  <si>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</si>
  <si>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</si>
  <si>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</si>
  <si>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</si>
  <si>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</si>
  <si>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</si>
  <si>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</si>
  <si>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</si>
  <si>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</si>
  <si>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</si>
  <si>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</si>
  <si>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</si>
  <si>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</si>
  <si>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</si>
  <si>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</si>
  <si>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</si>
  <si>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</si>
  <si>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</si>
  <si>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</si>
  <si>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</si>
  <si>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</si>
  <si>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</si>
  <si>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</si>
  <si>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</si>
  <si>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</si>
  <si>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</si>
  <si>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</si>
  <si>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</si>
  <si>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</si>
  <si>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</si>
  <si>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</si>
  <si>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</si>
  <si>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</si>
  <si>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</si>
  <si>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</si>
  <si>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</si>
  <si>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</si>
  <si>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</si>
  <si>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</si>
  <si>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</si>
  <si>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</si>
  <si>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</si>
  <si>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</si>
  <si>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</si>
  <si>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</si>
  <si>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</si>
  <si>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</si>
  <si>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</si>
  <si>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</si>
  <si>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</si>
  <si>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</si>
  <si>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</si>
  <si>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</si>
  <si>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</si>
  <si>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</si>
  <si>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</si>
  <si>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</si>
  <si>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</si>
  <si>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</si>
  <si>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</si>
  <si>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</si>
  <si>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</si>
  <si>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</si>
  <si>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</si>
  <si>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</si>
  <si>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</si>
  <si>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</si>
  <si>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</si>
  <si>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</si>
  <si>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</si>
  <si>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</si>
  <si>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</si>
  <si>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</si>
  <si>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</si>
  <si>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</si>
  <si>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</si>
  <si>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</si>
  <si>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</si>
  <si>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</si>
  <si>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</si>
  <si>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</si>
  <si>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</si>
  <si>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</si>
  <si>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</si>
  <si>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</si>
  <si>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</si>
  <si>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</si>
  <si>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</si>
  <si>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</si>
  <si>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</si>
  <si>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</si>
  <si>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</si>
  <si>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</si>
  <si>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</si>
  <si>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</si>
  <si>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</si>
  <si>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</si>
  <si>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</si>
  <si>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</si>
  <si>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</si>
  <si>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</si>
  <si>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</si>
  <si>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</si>
  <si>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</si>
  <si>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</si>
  <si>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</si>
  <si>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</si>
  <si>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</si>
  <si>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</si>
  <si>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</si>
  <si>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</si>
  <si>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</si>
  <si>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</si>
  <si>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</si>
  <si>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</si>
  <si>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</si>
  <si>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</si>
  <si>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</si>
  <si>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</si>
  <si>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</si>
  <si>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</si>
  <si>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</si>
  <si>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</si>
  <si>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</si>
  <si>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</si>
  <si>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</si>
  <si>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</si>
  <si>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</si>
  <si>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</si>
  <si>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</si>
  <si>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</si>
  <si>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</si>
  <si>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</si>
  <si>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</si>
  <si>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</si>
  <si>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</si>
  <si>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</si>
  <si>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</si>
  <si>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</si>
  <si>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</si>
  <si>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</si>
  <si>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</si>
  <si>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</si>
  <si>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</si>
  <si>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</si>
  <si>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</si>
  <si>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</si>
  <si>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</si>
  <si>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</si>
  <si>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</si>
  <si>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</si>
  <si>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</si>
  <si>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</si>
  <si>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</si>
  <si>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</si>
  <si>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</si>
  <si>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</si>
  <si>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</si>
  <si>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</si>
  <si>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</si>
  <si>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</si>
  <si>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</si>
  <si>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</si>
  <si>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</si>
  <si>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</si>
  <si>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</si>
  <si>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</si>
  <si>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</si>
  <si>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</si>
  <si>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</si>
  <si>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</si>
  <si>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</si>
  <si>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</si>
  <si>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</si>
  <si>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</si>
  <si>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</si>
  <si>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</si>
  <si>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</si>
  <si>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</si>
  <si>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</si>
  <si>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</si>
  <si>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</si>
  <si>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</si>
  <si>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</si>
  <si>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</si>
  <si>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</si>
  <si>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</si>
  <si>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</si>
  <si>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</si>
  <si>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</si>
  <si>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</si>
  <si>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</si>
  <si>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</si>
  <si>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</si>
  <si>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</si>
  <si>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</si>
  <si>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</si>
  <si>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</si>
  <si>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</si>
  <si>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</si>
  <si>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</si>
  <si>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</si>
  <si>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</si>
  <si>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</si>
  <si>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</si>
  <si>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</si>
  <si>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</si>
  <si>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</si>
  <si>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</si>
  <si>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</si>
  <si>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</si>
  <si>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</si>
  <si>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</si>
  <si>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</si>
  <si>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</si>
  <si>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</si>
  <si>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</si>
  <si>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</si>
  <si>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</si>
  <si>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</si>
  <si>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</si>
  <si>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</si>
  <si>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</si>
  <si>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</si>
  <si>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</si>
  <si>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</si>
  <si>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</si>
  <si>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</si>
  <si>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</si>
  <si>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</si>
  <si>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</si>
  <si>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</si>
  <si>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</si>
  <si>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</si>
  <si>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</si>
  <si>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</si>
  <si>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</si>
  <si>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</si>
  <si>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</si>
  <si>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</si>
  <si>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</si>
  <si>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</si>
  <si>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</si>
  <si>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</si>
  <si>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</si>
  <si>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</si>
  <si>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</si>
  <si>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</si>
  <si>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</si>
  <si>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</si>
  <si>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</si>
  <si>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</si>
  <si>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</si>
  <si>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</si>
  <si>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</si>
  <si>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</si>
  <si>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</si>
  <si>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</si>
  <si>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</si>
  <si>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</si>
  <si>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</si>
  <si>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</si>
  <si>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</si>
  <si>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</si>
  <si>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</si>
  <si>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</si>
  <si>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</si>
  <si>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</si>
  <si>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</si>
  <si>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</si>
  <si>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</si>
  <si>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</si>
  <si>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</si>
  <si>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</si>
  <si>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</si>
  <si>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</si>
  <si>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</si>
  <si>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</si>
  <si>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</si>
  <si>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</si>
  <si>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</si>
  <si>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</si>
  <si>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</si>
  <si>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</si>
  <si>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</si>
  <si>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</si>
  <si>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</si>
  <si>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</si>
  <si>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</si>
  <si>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</si>
  <si>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</si>
  <si>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</si>
  <si>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</si>
  <si>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</si>
  <si>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</si>
  <si>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</si>
  <si>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</si>
  <si>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</si>
  <si>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</si>
  <si>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</si>
  <si>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</si>
  <si>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</si>
  <si>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</si>
  <si>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</si>
  <si>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</si>
  <si>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</si>
  <si>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</si>
  <si>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</si>
  <si>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</si>
  <si>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</si>
  <si>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</si>
  <si>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</si>
  <si>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</si>
  <si>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</si>
  <si>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</si>
  <si>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</si>
  <si>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</si>
  <si>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</si>
  <si>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</si>
  <si>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</si>
  <si>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</si>
  <si>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</si>
  <si>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</si>
  <si>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</si>
  <si>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</si>
  <si>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</si>
  <si>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</si>
  <si>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</si>
  <si>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</si>
  <si>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</si>
  <si>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</si>
  <si>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</si>
  <si>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</si>
  <si>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</si>
  <si>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</si>
  <si>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</si>
  <si>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</si>
  <si>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</si>
  <si>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</si>
  <si>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</si>
  <si>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</si>
  <si>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</si>
  <si>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</si>
  <si>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</si>
  <si>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</si>
  <si>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</si>
  <si>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</si>
  <si>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</si>
  <si>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</si>
  <si>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</si>
  <si>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</si>
  <si>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</si>
  <si>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</si>
  <si>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</si>
  <si>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</si>
  <si>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</si>
  <si>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</si>
  <si>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</si>
  <si>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</si>
  <si>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</si>
  <si>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</si>
  <si>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</si>
  <si>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</si>
  <si>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</si>
  <si>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</si>
  <si>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</si>
  <si>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</si>
  <si>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</si>
  <si>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</si>
  <si>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</si>
  <si>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</si>
  <si>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</si>
  <si>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</si>
  <si>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</si>
  <si>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</si>
  <si>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</si>
  <si>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</si>
  <si>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</si>
  <si>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</si>
  <si>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</si>
  <si>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</si>
  <si>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</si>
  <si>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</si>
  <si>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</si>
  <si>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</si>
  <si>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</si>
  <si>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</si>
  <si>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</si>
  <si>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</si>
  <si>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</si>
  <si>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</si>
  <si>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</si>
  <si>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</si>
  <si>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</si>
  <si>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</si>
  <si>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</si>
  <si>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</si>
  <si>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</si>
  <si>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</si>
  <si>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</si>
  <si>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</si>
  <si>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</si>
  <si>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</si>
  <si>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</si>
  <si>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</si>
  <si>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</si>
  <si>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</si>
  <si>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</si>
  <si>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</si>
  <si>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</si>
  <si>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</si>
  <si>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</si>
  <si>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</si>
  <si>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</si>
  <si>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</si>
  <si>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</si>
  <si>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</si>
  <si>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</si>
  <si>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</si>
  <si>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</si>
  <si>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</si>
  <si>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</si>
  <si>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</si>
  <si>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</si>
  <si>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</si>
  <si>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</si>
  <si>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</si>
  <si>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</si>
  <si>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</si>
  <si>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</si>
  <si>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</si>
  <si>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</si>
  <si>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</si>
  <si>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</si>
  <si>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</si>
  <si>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</si>
  <si>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</si>
  <si>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</si>
  <si>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</si>
  <si>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</si>
  <si>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</si>
  <si>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</si>
  <si>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</si>
  <si>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</si>
  <si>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</si>
  <si>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</si>
  <si>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</si>
  <si>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</si>
  <si>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</si>
  <si>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</si>
  <si>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</si>
  <si>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</si>
  <si>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</si>
  <si>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</si>
  <si>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</si>
  <si>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</si>
  <si>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</si>
  <si>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</si>
  <si>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</si>
  <si>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</si>
  <si>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</si>
  <si>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</si>
  <si>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</si>
  <si>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</si>
  <si>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</si>
  <si>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</si>
  <si>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</si>
  <si>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</si>
  <si>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</si>
  <si>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</si>
  <si>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</si>
  <si>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</si>
  <si>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</si>
  <si>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</si>
  <si>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</si>
  <si>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</si>
  <si>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</si>
  <si>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</si>
  <si>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</si>
  <si>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</si>
  <si>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</si>
  <si>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</si>
  <si>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</si>
  <si>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</si>
  <si>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</si>
  <si>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</si>
  <si>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</si>
  <si>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</si>
  <si>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</si>
  <si>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</si>
  <si>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</si>
  <si>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</si>
  <si>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</si>
  <si>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</si>
  <si>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</si>
  <si>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</si>
  <si>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</si>
  <si>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</si>
  <si>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</si>
  <si>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</si>
  <si>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</si>
  <si>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</si>
  <si>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</si>
  <si>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</si>
  <si>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</si>
  <si>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</si>
  <si>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</si>
  <si>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</si>
  <si>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</si>
  <si>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</si>
  <si>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</si>
  <si>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</si>
  <si>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</si>
  <si>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</si>
  <si>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</si>
  <si>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</si>
  <si>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</si>
  <si>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</si>
  <si>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</si>
  <si>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</si>
  <si>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</si>
  <si>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</si>
  <si>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</si>
  <si>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</si>
  <si>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</si>
  <si>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</si>
  <si>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</si>
  <si>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</si>
  <si>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</si>
  <si>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</si>
  <si>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</si>
  <si>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</si>
  <si>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</si>
  <si>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</si>
  <si>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</si>
  <si>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</si>
  <si>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</si>
  <si>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</si>
  <si>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</si>
  <si>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</si>
  <si>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</si>
  <si>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</si>
  <si>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</si>
  <si>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</si>
  <si>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</si>
  <si>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</si>
  <si>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</si>
  <si>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</si>
  <si>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</si>
  <si>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</si>
  <si>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</si>
  <si>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</si>
  <si>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</si>
  <si>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</si>
  <si>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</si>
  <si>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</si>
  <si>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</si>
  <si>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</si>
  <si>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</si>
  <si>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</si>
  <si>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</si>
  <si>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</si>
  <si>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</si>
  <si>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</si>
  <si>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</si>
  <si>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</si>
  <si>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</si>
  <si>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</si>
  <si>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</si>
  <si>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</si>
  <si>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</si>
  <si>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</si>
  <si>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</si>
  <si>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</si>
  <si>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</si>
  <si>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</si>
  <si>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</si>
  <si>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</si>
  <si>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</si>
  <si>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</si>
  <si>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</si>
  <si>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</si>
  <si>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</si>
  <si>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</si>
  <si>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</si>
  <si>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</si>
  <si>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</si>
  <si>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</si>
  <si>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</si>
  <si>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</si>
  <si>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</si>
  <si>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</si>
  <si>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</si>
  <si>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</si>
  <si>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</si>
  <si>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</si>
  <si>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</si>
  <si>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</si>
  <si>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</si>
  <si>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</si>
  <si>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</si>
  <si>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</si>
  <si>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</si>
  <si>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</si>
  <si>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</si>
  <si>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</si>
  <si>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</si>
  <si>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</si>
  <si>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</si>
  <si>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</si>
  <si>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</si>
  <si>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</si>
  <si>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</si>
  <si>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</si>
  <si>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</si>
  <si>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</si>
  <si>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</si>
  <si>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</si>
  <si>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</si>
  <si>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</si>
  <si>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</si>
  <si>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</si>
  <si>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</si>
  <si>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</si>
  <si>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</si>
  <si>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</si>
  <si>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</si>
  <si>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</si>
  <si>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</si>
  <si>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</si>
  <si>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</si>
  <si>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</si>
  <si>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</si>
  <si>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</si>
  <si>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</si>
  <si>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</si>
  <si>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</si>
  <si>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</si>
  <si>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</si>
  <si>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</si>
  <si>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</si>
  <si>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</si>
  <si>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</si>
  <si>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</si>
  <si>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</si>
  <si>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</si>
  <si>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</si>
  <si>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</si>
  <si>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</si>
  <si>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</si>
  <si>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</si>
  <si>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</si>
  <si>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</si>
  <si>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</si>
  <si>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</si>
  <si>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</si>
  <si>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</si>
  <si>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</si>
  <si>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</si>
  <si>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</si>
  <si>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</si>
  <si>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</si>
  <si>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</si>
  <si>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</si>
  <si>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</si>
  <si>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</si>
  <si>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</si>
  <si>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</si>
  <si>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</si>
  <si>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</si>
  <si>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</si>
  <si>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</si>
  <si>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</si>
  <si>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</si>
  <si>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</si>
  <si>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</si>
  <si>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</si>
  <si>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</si>
  <si>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</si>
  <si>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</si>
  <si>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</si>
  <si>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</si>
  <si>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</si>
  <si>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</si>
  <si>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</si>
  <si>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</si>
  <si>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</si>
  <si>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</si>
  <si>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</si>
  <si>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</si>
  <si>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</si>
  <si>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</si>
  <si>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</si>
  <si>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</si>
  <si>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</si>
  <si>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</si>
  <si>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</si>
  <si>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</si>
  <si>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</si>
  <si>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</si>
  <si>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</si>
  <si>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</si>
  <si>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</si>
  <si>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</si>
  <si>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</si>
  <si>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</si>
  <si>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</si>
  <si>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</si>
  <si>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</si>
  <si>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</si>
  <si>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</si>
  <si>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</si>
  <si>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</si>
  <si>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</si>
  <si>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</si>
  <si>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</si>
  <si>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</si>
  <si>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</si>
  <si>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</si>
  <si>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</si>
  <si>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</si>
  <si>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</si>
  <si>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</si>
  <si>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</si>
  <si>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</si>
  <si>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</si>
  <si>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</si>
  <si>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</si>
  <si>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</si>
  <si>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</si>
  <si>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</si>
  <si>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</si>
  <si>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</si>
  <si>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</si>
  <si>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</si>
  <si>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</si>
  <si>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</si>
  <si>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</si>
  <si>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</si>
  <si>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</si>
  <si>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</si>
  <si>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</si>
  <si>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</si>
  <si>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</si>
  <si>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</si>
  <si>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</si>
  <si>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</si>
  <si>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</si>
  <si>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</si>
  <si>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</si>
  <si>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</si>
  <si>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</si>
  <si>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</si>
  <si>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</si>
  <si>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</si>
  <si>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</si>
  <si>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</si>
  <si>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</si>
  <si>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</si>
  <si>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</si>
  <si>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</si>
  <si>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</si>
  <si>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</si>
  <si>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</si>
  <si>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</si>
  <si>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</si>
  <si>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</si>
  <si>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</si>
  <si>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</si>
  <si>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</si>
  <si>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</si>
  <si>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</si>
  <si>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</si>
  <si>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</si>
  <si>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</si>
  <si>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</si>
  <si>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</si>
  <si>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</si>
  <si>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</si>
  <si>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</si>
  <si>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</si>
  <si>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</si>
  <si>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</si>
  <si>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</si>
  <si>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</si>
  <si>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</si>
  <si>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</si>
  <si>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</si>
  <si>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</si>
  <si>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</si>
  <si>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</si>
  <si>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</si>
  <si>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</si>
  <si>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</si>
  <si>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</si>
  <si>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</si>
  <si>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</si>
  <si>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</si>
  <si>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</si>
  <si>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</si>
  <si>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</si>
  <si>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</si>
  <si>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</si>
  <si>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</si>
  <si>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</si>
  <si>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</si>
  <si>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</si>
  <si>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</si>
  <si>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</si>
  <si>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</si>
  <si>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</si>
  <si>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</si>
  <si>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</si>
  <si>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</si>
  <si>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</si>
  <si>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</si>
  <si>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</si>
  <si>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</si>
  <si>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</si>
  <si>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</si>
  <si>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</si>
  <si>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</si>
  <si>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</si>
  <si>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</si>
  <si>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</si>
  <si>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</si>
  <si>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</si>
  <si>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</si>
  <si>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</si>
  <si>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</si>
  <si>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</si>
  <si>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</si>
  <si>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</si>
  <si>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</si>
  <si>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</si>
  <si>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</si>
  <si>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</si>
  <si>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</si>
  <si>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</si>
  <si>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</si>
  <si>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</si>
  <si>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</si>
  <si>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</si>
  <si>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</si>
  <si>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</si>
  <si>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</si>
  <si>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</si>
  <si>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</si>
  <si>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</si>
  <si>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</si>
  <si>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</si>
  <si>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</si>
  <si>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</si>
  <si>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</si>
  <si>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</si>
  <si>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</si>
  <si>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</si>
  <si>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</si>
  <si>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</si>
  <si>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</si>
  <si>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</si>
  <si>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</si>
  <si>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</si>
  <si>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</si>
  <si>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</si>
  <si>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</si>
  <si>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</si>
  <si>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</si>
  <si>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</si>
  <si>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</si>
  <si>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</si>
  <si>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</si>
  <si>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</si>
  <si>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</si>
  <si>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</si>
  <si>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</si>
  <si>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</si>
  <si>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</si>
  <si>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</si>
  <si>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</si>
  <si>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</si>
  <si>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</si>
  <si>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</si>
  <si>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</si>
  <si>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</si>
  <si>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</si>
  <si>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</si>
  <si>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</si>
  <si>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</si>
  <si>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</si>
  <si>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</si>
  <si>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</si>
  <si>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</si>
  <si>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</si>
  <si>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</si>
  <si>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</si>
  <si>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</si>
  <si>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</si>
  <si>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</si>
  <si>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</si>
  <si>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</si>
  <si>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</si>
  <si>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</si>
  <si>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</si>
  <si>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</si>
  <si>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</si>
  <si>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</si>
  <si>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</si>
  <si>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</si>
  <si>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</si>
  <si>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</si>
  <si>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</si>
  <si>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</si>
  <si>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</si>
  <si>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</si>
  <si>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</si>
  <si>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</si>
  <si>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</si>
  <si>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</si>
  <si>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</si>
  <si>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</si>
  <si>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</si>
  <si>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</si>
  <si>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</si>
  <si>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</si>
  <si>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</si>
  <si>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</si>
  <si>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</si>
  <si>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</si>
  <si>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</si>
  <si>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</si>
  <si>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</si>
  <si>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</si>
  <si>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</si>
  <si>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</si>
  <si>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</si>
  <si>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</si>
  <si>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</si>
  <si>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</si>
  <si>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</si>
  <si>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</si>
  <si>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</si>
  <si>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</si>
  <si>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</si>
  <si>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</si>
  <si>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</si>
  <si>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</si>
  <si>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</si>
  <si>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</si>
  <si>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</si>
  <si>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</si>
  <si>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</si>
  <si>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</si>
  <si>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</si>
  <si>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</si>
  <si>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</si>
  <si>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</si>
  <si>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</si>
  <si>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</si>
  <si>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</si>
  <si>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</si>
  <si>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</si>
  <si>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</si>
  <si>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</si>
  <si>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</si>
  <si>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</si>
  <si>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</si>
  <si>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</si>
  <si>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</si>
  <si>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</si>
  <si>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</si>
  <si>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</si>
  <si>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</si>
  <si>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</si>
  <si>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</si>
  <si>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</si>
  <si>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</si>
  <si>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</si>
  <si>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</si>
  <si>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</si>
  <si>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</si>
  <si>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</si>
  <si>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</si>
  <si>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</si>
  <si>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</si>
  <si>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</si>
  <si>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</si>
  <si>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</si>
  <si>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</si>
  <si>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</si>
  <si>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</si>
  <si>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</si>
  <si>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</si>
  <si>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</si>
  <si>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</si>
  <si>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</si>
  <si>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</si>
  <si>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</si>
  <si>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</si>
  <si>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</si>
  <si>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</si>
  <si>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</si>
  <si>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</si>
  <si>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</si>
  <si>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</si>
  <si>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</si>
  <si>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</si>
  <si>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</si>
  <si>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</si>
  <si>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</si>
  <si>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</si>
  <si>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</si>
  <si>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</si>
  <si>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</si>
  <si>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</si>
  <si>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</si>
  <si>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</si>
  <si>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</si>
  <si>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</si>
  <si>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</si>
  <si>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</si>
  <si>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</si>
  <si>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</si>
  <si>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</si>
  <si>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</si>
  <si>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</si>
  <si>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</si>
  <si>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</si>
  <si>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</si>
  <si>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</si>
  <si>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</si>
  <si>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</si>
  <si>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</si>
  <si>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</si>
  <si>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</si>
  <si>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</si>
  <si>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</si>
  <si>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</si>
  <si>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</si>
  <si>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</si>
  <si>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</si>
  <si>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</si>
  <si>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</si>
  <si>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</si>
  <si>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</si>
  <si>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</si>
  <si>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</si>
  <si>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</si>
  <si>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</si>
  <si>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</si>
  <si>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</si>
  <si>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</si>
  <si>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</si>
  <si>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</si>
  <si>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</si>
  <si>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</si>
  <si>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</si>
  <si>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</si>
  <si>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</si>
  <si>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</si>
  <si>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</si>
  <si>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</si>
  <si>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</si>
  <si>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</si>
  <si>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</si>
  <si>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</si>
  <si>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</si>
  <si>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</si>
  <si>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</si>
  <si>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</si>
  <si>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</si>
  <si>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</si>
  <si>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</si>
  <si>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</si>
  <si>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</si>
  <si>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</si>
  <si>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</si>
  <si>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</si>
  <si>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</si>
  <si>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</si>
  <si>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</si>
  <si>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</si>
  <si>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</si>
  <si>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</si>
  <si>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</si>
  <si>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</si>
  <si>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</si>
  <si>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</si>
  <si>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</si>
  <si>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</si>
  <si>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</si>
  <si>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</si>
  <si>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</si>
  <si>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</si>
  <si>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</si>
  <si>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</si>
  <si>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</si>
  <si>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</si>
  <si>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</si>
  <si>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</si>
  <si>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</si>
  <si>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</si>
  <si>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</si>
  <si>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</si>
  <si>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</si>
  <si>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</si>
  <si>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</si>
  <si>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</si>
  <si>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</si>
  <si>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</si>
  <si>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</si>
  <si>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</si>
  <si>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</si>
  <si>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</si>
  <si>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</si>
  <si>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</si>
  <si>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</si>
  <si>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</si>
  <si>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</si>
  <si>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</si>
  <si>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</si>
  <si>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</si>
  <si>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</si>
  <si>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</si>
  <si>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</si>
  <si>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</si>
  <si>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</si>
  <si>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</si>
  <si>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</si>
  <si>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</si>
  <si>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</si>
  <si>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</si>
  <si>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</si>
  <si>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</si>
  <si>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</si>
  <si>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</si>
  <si>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</si>
  <si>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</si>
  <si>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</si>
  <si>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</si>
  <si>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</si>
  <si>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</si>
  <si>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</si>
  <si>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</si>
  <si>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</si>
  <si>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</si>
  <si>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</si>
  <si>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</si>
  <si>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</si>
  <si>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</si>
  <si>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</si>
  <si>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</si>
  <si>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</si>
  <si>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</si>
  <si>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</si>
  <si>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</si>
  <si>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</si>
  <si>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</si>
  <si>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</si>
  <si>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</si>
  <si>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</si>
  <si>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</si>
  <si>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</si>
  <si>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</si>
  <si>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</si>
  <si>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</si>
  <si>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</si>
  <si>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</si>
  <si>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</si>
  <si>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</si>
  <si>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</si>
  <si>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</si>
  <si>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</si>
  <si>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</si>
  <si>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</si>
  <si>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</si>
  <si>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</si>
  <si>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</si>
  <si>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</si>
  <si>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</si>
  <si>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</si>
  <si>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</si>
  <si>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</si>
  <si>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</si>
  <si>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</si>
  <si>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</si>
  <si>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</si>
  <si>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</si>
  <si>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</si>
  <si>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</si>
  <si>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</si>
  <si>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</si>
  <si>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</si>
  <si>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</si>
  <si>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</si>
  <si>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</si>
  <si>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</si>
  <si>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</si>
  <si>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</si>
  <si>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</si>
  <si>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</si>
  <si>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</si>
  <si>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</si>
  <si>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</si>
  <si>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</si>
  <si>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</si>
  <si>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</si>
  <si>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</si>
  <si>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</si>
  <si>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</si>
  <si>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</si>
  <si>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</si>
  <si>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</si>
  <si>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</si>
  <si>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</si>
  <si>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</si>
  <si>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</si>
  <si>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</si>
  <si>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</si>
  <si>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</si>
  <si>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</si>
  <si>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</si>
  <si>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</si>
  <si>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</si>
  <si>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</si>
  <si>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</si>
  <si>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</si>
  <si>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</si>
  <si>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</si>
  <si>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</si>
  <si>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</si>
  <si>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</si>
  <si>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</si>
  <si>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</si>
  <si>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</si>
  <si>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</si>
  <si>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</si>
  <si>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</si>
  <si>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</si>
  <si>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</si>
  <si>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</si>
  <si>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</si>
  <si>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</si>
  <si>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</si>
  <si>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</si>
  <si>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</si>
  <si>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</si>
  <si>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</si>
  <si>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</si>
  <si>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</si>
  <si>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</si>
  <si>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</si>
  <si>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</si>
  <si>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</si>
  <si>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</si>
  <si>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</si>
  <si>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</si>
  <si>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</si>
  <si>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</si>
  <si>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</si>
  <si>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</si>
  <si>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</si>
  <si>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</si>
  <si>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</si>
  <si>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</si>
  <si>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</si>
  <si>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</si>
  <si>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</si>
  <si>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</si>
  <si>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</si>
  <si>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</si>
  <si>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</si>
  <si>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</si>
  <si>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</si>
  <si>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</si>
  <si>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</si>
  <si>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</si>
  <si>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</si>
  <si>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</si>
  <si>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</si>
  <si>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</si>
  <si>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</si>
  <si>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</si>
  <si>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</si>
  <si>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</si>
  <si>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</si>
  <si>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</si>
  <si>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</si>
  <si>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</si>
  <si>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</si>
  <si>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</si>
  <si>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</si>
  <si>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</si>
  <si>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</si>
  <si>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</si>
  <si>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</si>
  <si>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</si>
  <si>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</si>
  <si>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</si>
  <si>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</si>
  <si>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</si>
  <si>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</si>
  <si>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</si>
  <si>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</si>
  <si>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</si>
  <si>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</si>
  <si>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</si>
  <si>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</si>
  <si>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</si>
  <si>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</si>
  <si>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</si>
  <si>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</si>
  <si>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</si>
  <si>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</si>
  <si>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</si>
  <si>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</si>
  <si>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</si>
  <si>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</si>
  <si>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</si>
  <si>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</si>
  <si>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</si>
  <si>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</si>
  <si>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</si>
  <si>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</si>
  <si>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</si>
  <si>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</si>
  <si>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</si>
  <si>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</si>
  <si>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</si>
  <si>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</si>
  <si>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</si>
  <si>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</si>
  <si>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</si>
  <si>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</si>
  <si>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</si>
  <si>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</si>
  <si>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</si>
  <si>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</si>
  <si>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</si>
  <si>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</si>
  <si>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</si>
  <si>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</si>
  <si>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</si>
  <si>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</si>
  <si>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</si>
  <si>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</si>
  <si>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</si>
  <si>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</si>
  <si>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</si>
  <si>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</si>
  <si>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</si>
  <si>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</si>
  <si>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</si>
  <si>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</si>
  <si>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</si>
  <si>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</si>
  <si>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</si>
  <si>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</si>
  <si>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</si>
  <si>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</si>
  <si>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</si>
  <si>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</si>
  <si>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</si>
  <si>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</si>
  <si>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</si>
  <si>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</si>
  <si>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</si>
  <si>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</si>
  <si>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</si>
  <si>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</si>
  <si>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</si>
  <si>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</si>
  <si>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</si>
  <si>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</si>
  <si>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</si>
  <si>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</si>
  <si>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</si>
  <si>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</si>
  <si>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</si>
  <si>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</si>
  <si>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</si>
  <si>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</si>
  <si>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</si>
  <si>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</si>
  <si>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</si>
  <si>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</si>
  <si>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</si>
  <si>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</si>
  <si>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</si>
  <si>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</si>
  <si>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</si>
  <si>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</si>
  <si>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</si>
  <si>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</si>
  <si>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</si>
  <si>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</si>
  <si>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</si>
  <si>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</si>
  <si>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</si>
  <si>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</si>
  <si>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</si>
  <si>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</si>
  <si>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</si>
  <si>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</si>
  <si>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</si>
  <si>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</si>
  <si>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</si>
  <si>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</si>
  <si>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</si>
  <si>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</si>
  <si>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</si>
  <si>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</si>
  <si>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</si>
  <si>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</si>
  <si>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</si>
  <si>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</si>
  <si>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</si>
  <si>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</si>
  <si>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</si>
  <si>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</si>
  <si>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</si>
  <si>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</si>
  <si>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</si>
  <si>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</si>
  <si>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</si>
  <si>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</si>
  <si>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</si>
  <si>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</si>
  <si>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</si>
  <si>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</si>
  <si>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</si>
  <si>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</si>
  <si>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</si>
  <si>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</si>
  <si>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</si>
  <si>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</si>
  <si>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</si>
  <si>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</si>
  <si>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</si>
  <si>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</si>
  <si>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</si>
  <si>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</si>
  <si>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</si>
  <si>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</si>
  <si>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</si>
  <si>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</si>
  <si>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</si>
  <si>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</si>
  <si>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</si>
  <si>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</si>
  <si>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</si>
  <si>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</si>
  <si>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</si>
  <si>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</si>
  <si>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</si>
  <si>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</si>
  <si>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</si>
  <si>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</si>
  <si>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</si>
  <si>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</si>
  <si>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</si>
  <si>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</si>
  <si>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</si>
  <si>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</si>
  <si>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</si>
  <si>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</si>
  <si>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</si>
  <si>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</si>
  <si>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</si>
  <si>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</si>
  <si>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</si>
  <si>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</si>
  <si>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</si>
  <si>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</si>
  <si>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</si>
  <si>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</si>
  <si>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</si>
  <si>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</si>
  <si>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</si>
  <si>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</si>
  <si>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</si>
  <si>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</si>
  <si>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</si>
  <si>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</si>
  <si>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</si>
  <si>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</si>
  <si>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</si>
  <si>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</si>
  <si>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</si>
  <si>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</si>
  <si>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</si>
  <si>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</si>
  <si>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</si>
  <si>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</si>
  <si>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</si>
  <si>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</si>
  <si>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</si>
  <si>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</si>
  <si>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</si>
  <si>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</si>
  <si>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</si>
  <si>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</si>
  <si>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</si>
  <si>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</si>
  <si>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</si>
  <si>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</si>
  <si>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</si>
  <si>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</si>
  <si>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</si>
  <si>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</si>
  <si>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</si>
  <si>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</si>
  <si>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</si>
  <si>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</si>
  <si>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</si>
  <si>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</si>
  <si>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</si>
  <si>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</si>
  <si>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</si>
  <si>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</si>
  <si>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</si>
  <si>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</si>
  <si>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</si>
  <si>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</si>
  <si>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</si>
  <si>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</si>
  <si>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</si>
  <si>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</si>
  <si>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</si>
  <si>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</si>
  <si>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</si>
  <si>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</si>
  <si>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</si>
  <si>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</si>
  <si>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</si>
  <si>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</si>
  <si>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</si>
  <si>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</si>
  <si>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</si>
  <si>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</si>
  <si>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</si>
  <si>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</si>
  <si>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</si>
  <si>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</si>
  <si>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</si>
  <si>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</si>
  <si>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</si>
  <si>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</si>
  <si>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</si>
  <si>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</si>
  <si>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</si>
  <si>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</si>
  <si>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</si>
  <si>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</si>
  <si>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</si>
  <si>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</si>
  <si>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</si>
  <si>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</si>
  <si>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</si>
  <si>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</si>
  <si>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</si>
  <si>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</si>
  <si>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</si>
  <si>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</si>
  <si>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</si>
  <si>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</si>
  <si>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</si>
  <si>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</si>
  <si>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</si>
  <si>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</si>
  <si>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</si>
  <si>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</si>
  <si>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</si>
  <si>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</si>
  <si>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</si>
  <si>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</si>
  <si>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</si>
  <si>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</si>
  <si>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</si>
  <si>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</si>
  <si>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</si>
  <si>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</si>
  <si>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</si>
  <si>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</si>
  <si>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</si>
  <si>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</si>
  <si>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</si>
  <si>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</si>
  <si>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</si>
  <si>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</si>
  <si>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</si>
  <si>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</si>
  <si>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</si>
  <si>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</si>
  <si>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</si>
  <si>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</si>
  <si>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</si>
  <si>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</si>
  <si>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</si>
  <si>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</si>
  <si>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</si>
  <si>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</si>
  <si>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</si>
  <si>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</si>
  <si>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</si>
  <si>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</si>
  <si>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</si>
  <si>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</si>
  <si>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</si>
  <si>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</si>
  <si>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</si>
  <si>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</si>
  <si>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</si>
  <si>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</si>
  <si>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</si>
  <si>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</si>
  <si>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</si>
  <si>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</si>
  <si>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</si>
  <si>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</si>
  <si>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</si>
  <si>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</si>
  <si>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</si>
  <si>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</si>
  <si>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</si>
  <si>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</si>
  <si>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</si>
  <si>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</si>
  <si>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</si>
  <si>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</si>
  <si>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</si>
  <si>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</si>
  <si>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</si>
  <si>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</si>
  <si>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</si>
  <si>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</si>
  <si>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</si>
  <si>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</si>
  <si>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</si>
  <si>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</si>
  <si>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</si>
  <si>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</si>
  <si>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</si>
  <si>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</si>
  <si>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</si>
  <si>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</si>
  <si>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</si>
  <si>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</si>
  <si>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</si>
  <si>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</si>
  <si>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</si>
  <si>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</si>
  <si>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</si>
  <si>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</si>
  <si>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</si>
  <si>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</si>
  <si>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</si>
  <si>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</si>
  <si>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</si>
  <si>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</si>
  <si>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</si>
  <si>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</si>
  <si>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</si>
  <si>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</si>
  <si>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</si>
  <si>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</si>
  <si>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</si>
  <si>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</si>
  <si>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</si>
  <si>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</si>
  <si>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</si>
  <si>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</si>
  <si>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</si>
  <si>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</si>
  <si>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</si>
  <si>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</si>
  <si>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</si>
  <si>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</si>
  <si>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</si>
  <si>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</si>
  <si>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</si>
  <si>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</si>
  <si>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</si>
  <si>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</si>
  <si>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</si>
  <si>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</si>
  <si>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</si>
  <si>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</si>
  <si>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</si>
  <si>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</si>
  <si>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</si>
  <si>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</si>
  <si>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</si>
  <si>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</si>
  <si>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</si>
  <si>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</si>
  <si>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</si>
  <si>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</si>
  <si>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</si>
  <si>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</si>
  <si>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</si>
  <si>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</si>
  <si>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</si>
  <si>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</si>
  <si>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</si>
  <si>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</si>
  <si>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</si>
  <si>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</si>
  <si>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</si>
  <si>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</si>
  <si>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</si>
  <si>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</si>
  <si>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</si>
  <si>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</si>
  <si>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</si>
  <si>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</si>
  <si>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</si>
  <si>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</si>
  <si>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</si>
  <si>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</si>
  <si>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</si>
  <si>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</si>
  <si>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</si>
  <si>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</si>
  <si>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</si>
  <si>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</si>
  <si>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</si>
  <si>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</si>
  <si>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</si>
  <si>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</si>
  <si>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</si>
  <si>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</si>
  <si>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</si>
  <si>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</si>
  <si>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</si>
  <si>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</si>
  <si>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</si>
  <si>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</si>
  <si>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</si>
  <si>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</si>
  <si>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</si>
  <si>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</si>
  <si>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</si>
  <si>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</si>
  <si>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</si>
  <si>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</si>
  <si>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</si>
  <si>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</si>
  <si>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</si>
  <si>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</si>
  <si>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</si>
  <si>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</si>
  <si>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</si>
  <si>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</si>
  <si>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</si>
  <si>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</si>
  <si>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</si>
  <si>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</si>
  <si>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</si>
  <si>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</si>
  <si>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</si>
  <si>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</si>
  <si>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</si>
  <si>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</si>
  <si>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</si>
  <si>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</si>
  <si>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</si>
  <si>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</si>
  <si>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</si>
  <si>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</si>
  <si>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</si>
  <si>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</si>
  <si>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</si>
  <si>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</si>
  <si>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</si>
  <si>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</si>
  <si>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</si>
  <si>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</si>
  <si>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</si>
  <si>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</si>
  <si>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</si>
  <si>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</si>
  <si>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</si>
  <si>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</si>
  <si>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</si>
  <si>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</si>
  <si>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</si>
  <si>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</si>
  <si>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</si>
  <si>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</si>
  <si>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</si>
  <si>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</si>
  <si>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</si>
  <si>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</si>
  <si>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</si>
  <si>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</si>
  <si>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</si>
  <si>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</si>
  <si>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</si>
  <si>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</si>
  <si>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</si>
  <si>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</si>
  <si>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</si>
  <si>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</si>
  <si>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</si>
  <si>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</si>
  <si>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</si>
  <si>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</si>
  <si>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</si>
  <si>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</si>
  <si>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</si>
  <si>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</si>
  <si>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</si>
  <si>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</si>
  <si>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</si>
  <si>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</si>
  <si>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</si>
  <si>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</si>
  <si>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</si>
  <si>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</si>
  <si>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</si>
  <si>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</si>
  <si>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</si>
  <si>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</si>
  <si>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</si>
  <si>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</si>
  <si>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</si>
  <si>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</si>
  <si>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</si>
  <si>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</si>
  <si>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</si>
  <si>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</si>
  <si>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</si>
  <si>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</si>
  <si>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</si>
  <si>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</si>
  <si>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</si>
  <si>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</si>
  <si>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</si>
  <si>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</si>
  <si>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</si>
  <si>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</si>
  <si>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</si>
  <si>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</si>
  <si>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</si>
  <si>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</si>
  <si>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</si>
  <si>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</si>
  <si>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</si>
  <si>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</si>
  <si>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</si>
  <si>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</si>
  <si>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</si>
  <si>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</si>
  <si>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</si>
  <si>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</si>
  <si>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</si>
  <si>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</si>
  <si>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</si>
  <si>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</si>
  <si>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</si>
  <si>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</si>
  <si>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</si>
  <si>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</si>
  <si>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</si>
  <si>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</si>
  <si>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</si>
  <si>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</si>
  <si>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</si>
  <si>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</si>
  <si>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</si>
  <si>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</si>
  <si>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</si>
  <si>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</si>
  <si>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</si>
  <si>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</si>
  <si>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</si>
  <si>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</si>
  <si>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</si>
  <si>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</si>
  <si>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</si>
  <si>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</si>
  <si>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</si>
  <si>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</si>
  <si>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</si>
  <si>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</si>
  <si>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</si>
  <si>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</si>
  <si>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</si>
  <si>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</si>
  <si>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</si>
  <si>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</si>
  <si>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</si>
  <si>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</si>
  <si>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</si>
  <si>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</si>
  <si>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</si>
  <si>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</si>
  <si>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</si>
  <si>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</si>
  <si>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</si>
  <si>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</si>
  <si>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</si>
  <si>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</si>
  <si>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</si>
  <si>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</si>
  <si>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</si>
  <si>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</si>
  <si>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</si>
  <si>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</si>
  <si>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</si>
  <si>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</si>
  <si>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</si>
  <si>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</si>
  <si>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</si>
  <si>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</si>
  <si>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</si>
  <si>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</si>
  <si>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</si>
  <si>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</si>
  <si>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</si>
  <si>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</si>
  <si>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</si>
  <si>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</si>
  <si>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</si>
  <si>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</si>
  <si>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</si>
  <si>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</si>
  <si>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</si>
  <si>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</si>
  <si>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</si>
  <si>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</si>
  <si>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</si>
  <si>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</si>
  <si>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</si>
  <si>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</si>
  <si>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</si>
  <si>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</si>
  <si>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</si>
  <si>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</si>
  <si>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</si>
  <si>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</si>
  <si>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</si>
  <si>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</si>
  <si>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</si>
  <si>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</si>
  <si>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</si>
  <si>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</si>
  <si>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</si>
  <si>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</si>
  <si>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</si>
  <si>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</si>
  <si>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</si>
  <si>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</si>
  <si>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</si>
  <si>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</si>
  <si>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</si>
  <si>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</si>
  <si>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</si>
  <si>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</si>
  <si>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</si>
  <si>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</si>
  <si>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</si>
  <si>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</si>
  <si>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</si>
  <si>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</si>
  <si>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</si>
  <si>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</si>
  <si>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</si>
  <si>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</si>
  <si>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</si>
  <si>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</si>
  <si>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</si>
  <si>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</si>
  <si>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</si>
  <si>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</si>
  <si>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</si>
  <si>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</si>
  <si>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</si>
  <si>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</si>
  <si>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</si>
  <si>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</si>
  <si>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</si>
  <si>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</si>
  <si>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</si>
  <si>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</si>
  <si>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</si>
  <si>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</si>
  <si>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</si>
  <si>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</si>
  <si>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</si>
  <si>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</si>
  <si>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</si>
  <si>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</si>
  <si>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</si>
  <si>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</si>
  <si>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</si>
  <si>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</si>
  <si>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</si>
  <si>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</si>
  <si>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</si>
  <si>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</si>
  <si>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</si>
  <si>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</si>
  <si>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</si>
  <si>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</si>
  <si>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</si>
  <si>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</si>
  <si>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</si>
  <si>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</si>
  <si>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</si>
  <si>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</si>
  <si>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</si>
  <si>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</si>
  <si>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</si>
  <si>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</si>
  <si>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</si>
  <si>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</si>
  <si>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</si>
  <si>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</si>
  <si>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</si>
  <si>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</si>
  <si>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</si>
  <si>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</si>
  <si>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</si>
  <si>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</si>
  <si>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</si>
  <si>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</si>
  <si>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</si>
  <si>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</si>
  <si>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</si>
  <si>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</si>
  <si>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</si>
  <si>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</si>
  <si>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</si>
  <si>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</si>
  <si>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</si>
  <si>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</si>
  <si>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</si>
  <si>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</si>
  <si>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</si>
  <si>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</si>
  <si>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</si>
  <si>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</si>
  <si>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</si>
  <si>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</si>
  <si>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</si>
  <si>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</si>
  <si>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</si>
  <si>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</si>
  <si>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</si>
  <si>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</si>
  <si>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</si>
  <si>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</si>
  <si>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</si>
  <si>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</si>
  <si>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</si>
  <si>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</si>
  <si>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</si>
  <si>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</si>
  <si>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</si>
  <si>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</si>
  <si>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</si>
  <si>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</si>
  <si>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</si>
  <si>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</si>
  <si>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</si>
  <si>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</si>
  <si>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</si>
  <si>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</si>
  <si>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</si>
  <si>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</si>
  <si>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</si>
  <si>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</si>
  <si>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</si>
  <si>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</si>
  <si>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</si>
  <si>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</si>
  <si>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</si>
  <si>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</si>
  <si>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</si>
  <si>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</si>
  <si>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</si>
  <si>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</si>
  <si>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</si>
  <si>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</si>
  <si>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</si>
  <si>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</si>
  <si>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</si>
  <si>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</si>
  <si>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</si>
  <si>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</si>
  <si>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</si>
  <si>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</si>
  <si>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</si>
  <si>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</si>
  <si>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</si>
  <si>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</si>
  <si>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</si>
  <si>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</si>
  <si>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</si>
  <si>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</si>
  <si>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</si>
  <si>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</si>
  <si>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</si>
  <si>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</si>
  <si>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</si>
  <si>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</si>
  <si>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</si>
  <si>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</si>
  <si>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</si>
  <si>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</si>
  <si>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</si>
  <si>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</si>
  <si>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</si>
  <si>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</si>
  <si>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</si>
  <si>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</si>
  <si>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</si>
  <si>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</si>
  <si>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</si>
  <si>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</si>
  <si>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</si>
  <si>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</si>
  <si>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</si>
  <si>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</si>
  <si>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</si>
  <si>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</si>
  <si>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</si>
  <si>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</si>
  <si>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</si>
  <si>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</si>
  <si>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</si>
  <si>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</si>
  <si>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</si>
  <si>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</si>
  <si>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</si>
  <si>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</si>
  <si>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</si>
  <si>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</si>
  <si>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</si>
  <si>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</si>
  <si>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</si>
  <si>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</si>
  <si>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</si>
  <si>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</si>
  <si>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</si>
  <si>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</si>
  <si>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</si>
  <si>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</si>
  <si>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</si>
  <si>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</si>
  <si>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</si>
  <si>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</si>
  <si>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</si>
  <si>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</si>
  <si>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</si>
  <si>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</si>
  <si>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</si>
  <si>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</si>
  <si>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</si>
  <si>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</si>
  <si>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</si>
  <si>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</si>
  <si>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</si>
  <si>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</si>
  <si>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</si>
  <si>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</si>
  <si>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</si>
  <si>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</si>
  <si>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</si>
  <si>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</si>
  <si>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</si>
  <si>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</si>
  <si>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</si>
  <si>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</si>
  <si>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</si>
  <si>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</si>
  <si>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</si>
  <si>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</si>
  <si>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</si>
  <si>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</si>
  <si>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</si>
  <si>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</si>
  <si>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</si>
  <si>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</si>
  <si>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</si>
  <si>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</si>
  <si>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</si>
  <si>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</si>
  <si>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</si>
  <si>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</si>
  <si>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</si>
  <si>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</si>
  <si>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</si>
  <si>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</si>
  <si>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</si>
  <si>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</si>
  <si>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</si>
  <si>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</si>
  <si>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</si>
  <si>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</si>
  <si>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</si>
  <si>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</si>
  <si>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</si>
  <si>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</si>
  <si>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</si>
  <si>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</si>
  <si>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</si>
  <si>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</si>
  <si>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</si>
  <si>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</si>
  <si>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</si>
  <si>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</si>
  <si>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</si>
  <si>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</si>
  <si>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</si>
  <si>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</si>
  <si>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</si>
  <si>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</si>
  <si>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</si>
  <si>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</si>
  <si>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</si>
  <si>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</si>
  <si>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</si>
  <si>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</si>
  <si>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</si>
  <si>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</si>
  <si>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</si>
  <si>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</si>
  <si>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</si>
  <si>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</si>
  <si>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</si>
  <si>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</si>
  <si>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</si>
  <si>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</si>
  <si>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</si>
  <si>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</si>
  <si>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</si>
  <si>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</si>
  <si>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</si>
  <si>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</si>
  <si>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</si>
  <si>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</si>
  <si>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</si>
  <si>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</si>
  <si>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</si>
  <si>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</si>
  <si>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</si>
  <si>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</si>
  <si>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</si>
  <si>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</si>
  <si>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</si>
  <si>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</si>
  <si>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</si>
  <si>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</si>
  <si>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</si>
  <si>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</si>
  <si>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</si>
  <si>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</si>
  <si>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</si>
  <si>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</si>
  <si>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</si>
  <si>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</si>
  <si>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</si>
  <si>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</si>
  <si>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</si>
  <si>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</si>
  <si>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</si>
  <si>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</si>
  <si>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</si>
  <si>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</si>
  <si>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</si>
  <si>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</si>
  <si>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</si>
  <si>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</si>
  <si>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</si>
  <si>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</si>
  <si>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</si>
  <si>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</si>
  <si>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</si>
  <si>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</si>
  <si>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</si>
  <si>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</si>
  <si>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</si>
  <si>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</si>
  <si>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</si>
  <si>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</si>
  <si>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</si>
  <si>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</si>
  <si>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</si>
  <si>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</si>
  <si>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</si>
  <si>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</si>
  <si>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</si>
  <si>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</si>
  <si>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</si>
  <si>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</si>
  <si>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</si>
  <si>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</si>
  <si>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</si>
  <si>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</si>
  <si>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</si>
  <si>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</si>
  <si>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</si>
  <si>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</si>
  <si>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</si>
  <si>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</si>
  <si>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</si>
  <si>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</si>
  <si>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</si>
  <si>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</si>
  <si>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</si>
  <si>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</si>
  <si>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</si>
  <si>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</si>
  <si>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</si>
  <si>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</si>
  <si>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</si>
  <si>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</si>
  <si>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</si>
  <si>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</si>
  <si>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</si>
  <si>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</si>
  <si>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</si>
  <si>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</si>
  <si>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</si>
  <si>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</si>
  <si>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</si>
  <si>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</si>
  <si>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</si>
  <si>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</si>
  <si>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</si>
  <si>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</si>
  <si>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</si>
  <si>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</si>
  <si>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</si>
  <si>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</si>
  <si>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</si>
  <si>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</si>
  <si>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</si>
  <si>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</si>
  <si>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</si>
  <si>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</si>
  <si>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</si>
  <si>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</si>
  <si>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</si>
  <si>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</si>
  <si>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</si>
  <si>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</si>
  <si>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</si>
  <si>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</si>
  <si>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</si>
  <si>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</si>
  <si>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</si>
  <si>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</si>
  <si>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</si>
  <si>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</si>
  <si>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</si>
  <si>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</si>
  <si>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</si>
  <si>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</si>
  <si>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</si>
  <si>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</si>
  <si>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</si>
  <si>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</si>
  <si>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</si>
  <si>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</si>
  <si>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</si>
  <si>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</si>
  <si>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</si>
  <si>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</si>
  <si>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</si>
  <si>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</si>
  <si>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</si>
  <si>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</si>
  <si>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</si>
  <si>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</si>
  <si>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</si>
  <si>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</si>
  <si>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</si>
  <si>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</si>
  <si>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</si>
  <si>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</si>
  <si>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</si>
  <si>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</si>
  <si>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</si>
  <si>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</si>
  <si>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</si>
  <si>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</si>
  <si>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</si>
  <si>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</si>
  <si>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</si>
  <si>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</si>
  <si>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</si>
  <si>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</si>
  <si>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</si>
  <si>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</si>
  <si>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</si>
  <si>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</si>
  <si>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</si>
  <si>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</si>
  <si>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</si>
  <si>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</si>
  <si>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</si>
  <si>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</si>
  <si>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</si>
  <si>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</si>
  <si>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</si>
  <si>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</si>
  <si>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</si>
  <si>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</si>
  <si>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</si>
  <si>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</si>
  <si>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</si>
  <si>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</si>
  <si>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</si>
  <si>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</si>
  <si>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</si>
  <si>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</si>
  <si>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</si>
  <si>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</si>
  <si>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</si>
  <si>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</si>
  <si>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</si>
  <si>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</si>
  <si>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</si>
  <si>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</si>
  <si>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</si>
  <si>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</si>
  <si>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</si>
  <si>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</si>
  <si>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</si>
  <si>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</si>
  <si>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</si>
  <si>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</si>
  <si>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</si>
  <si>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</si>
  <si>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</si>
  <si>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</si>
  <si>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</si>
  <si>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</si>
  <si>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</si>
  <si>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</si>
  <si>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</si>
  <si>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</si>
  <si>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</si>
  <si>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</si>
  <si>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</si>
  <si>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</si>
  <si>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</si>
  <si>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</si>
  <si>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</si>
  <si>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</si>
  <si>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</si>
  <si>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</si>
  <si>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</si>
  <si>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</si>
  <si>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</si>
  <si>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</si>
  <si>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</si>
  <si>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</si>
  <si>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</si>
  <si>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</si>
  <si>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</si>
  <si>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</si>
  <si>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</si>
  <si>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</si>
  <si>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</si>
  <si>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</si>
  <si>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</si>
  <si>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</si>
  <si>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</si>
  <si>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</si>
  <si>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</si>
  <si>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</si>
  <si>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</si>
  <si>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</si>
  <si>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</si>
  <si>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</si>
  <si>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</si>
  <si>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</si>
  <si>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</si>
  <si>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</si>
  <si>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</si>
  <si>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</si>
  <si>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</si>
  <si>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</si>
  <si>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</si>
  <si>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</si>
  <si>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</si>
  <si>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</si>
  <si>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</si>
  <si>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</si>
  <si>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</si>
  <si>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</si>
  <si>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</si>
  <si>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</si>
  <si>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</si>
  <si>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</si>
  <si>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</si>
  <si>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</si>
  <si>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</si>
  <si>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</si>
  <si>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</si>
  <si>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</si>
  <si>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</si>
  <si>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</si>
  <si>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</si>
  <si>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</si>
  <si>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</si>
  <si>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</si>
  <si>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</si>
  <si>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</si>
  <si>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</si>
  <si>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</si>
  <si>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</si>
  <si>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</si>
  <si>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</si>
  <si>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</si>
  <si>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</si>
  <si>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</si>
  <si>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</si>
  <si>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</si>
  <si>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</si>
  <si>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</si>
  <si>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</si>
  <si>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</si>
  <si>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</si>
  <si>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</si>
  <si>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</si>
  <si>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</si>
  <si>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</si>
  <si>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</si>
  <si>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</si>
  <si>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</si>
  <si>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</si>
  <si>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</si>
  <si>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</si>
  <si>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</si>
  <si>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</si>
  <si>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</si>
  <si>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</si>
  <si>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</si>
  <si>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</si>
  <si>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</si>
  <si>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</si>
  <si>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</si>
  <si>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</si>
  <si>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</si>
  <si>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</si>
  <si>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</si>
  <si>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</si>
  <si>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</si>
  <si>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</si>
  <si>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</si>
  <si>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</si>
  <si>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</si>
  <si>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</si>
  <si>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</si>
  <si>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</si>
  <si>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</si>
  <si>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</si>
  <si>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</si>
  <si>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</si>
  <si>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</si>
  <si>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</si>
  <si>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</si>
  <si>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</si>
  <si>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</si>
  <si>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</si>
  <si>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</si>
  <si>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</si>
  <si>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</si>
  <si>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</si>
  <si>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</si>
  <si>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</si>
  <si>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</si>
  <si>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</si>
  <si>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</si>
  <si>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</si>
  <si>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</si>
  <si>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</si>
  <si>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</si>
  <si>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</si>
  <si>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</si>
  <si>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</si>
  <si>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</si>
  <si>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</si>
  <si>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</si>
  <si>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</si>
  <si>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</si>
  <si>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</si>
  <si>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</si>
  <si>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</si>
  <si>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</si>
  <si>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</si>
  <si>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</si>
  <si>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</si>
  <si>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</si>
  <si>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</si>
  <si>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</si>
  <si>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</si>
  <si>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</si>
  <si>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</si>
  <si>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</si>
  <si>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</si>
  <si>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</si>
  <si>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</si>
  <si>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</si>
  <si>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</si>
  <si>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</si>
  <si>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</si>
  <si>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</si>
  <si>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</si>
  <si>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</si>
  <si>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</si>
  <si>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</si>
  <si>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</si>
  <si>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</si>
  <si>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</si>
  <si>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</si>
  <si>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</si>
  <si>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</si>
  <si>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</si>
  <si>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</si>
  <si>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</si>
  <si>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</si>
  <si>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</si>
  <si>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</si>
  <si>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</si>
  <si>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</si>
  <si>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</si>
  <si>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</si>
  <si>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</si>
  <si>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</si>
  <si>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</si>
  <si>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</si>
  <si>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</si>
  <si>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</si>
  <si>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</si>
  <si>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</si>
  <si>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</si>
  <si>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</si>
  <si>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</si>
  <si>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</si>
  <si>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</si>
  <si>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</si>
  <si>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</si>
  <si>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</si>
  <si>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</si>
  <si>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</si>
  <si>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</si>
  <si>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</si>
  <si>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</si>
  <si>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</si>
  <si>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</si>
  <si>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</si>
  <si>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</si>
  <si>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</si>
  <si>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</si>
  <si>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</si>
  <si>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</si>
  <si>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</si>
  <si>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</si>
  <si>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</si>
  <si>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</si>
  <si>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</si>
  <si>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</si>
  <si>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</si>
  <si>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</si>
  <si>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</si>
  <si>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</si>
  <si>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</si>
  <si>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</si>
  <si>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</si>
  <si>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</si>
  <si>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</si>
  <si>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</si>
  <si>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</si>
  <si>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</si>
  <si>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</si>
  <si>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</si>
  <si>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</si>
  <si>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</si>
  <si>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</si>
  <si>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</si>
  <si>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</si>
  <si>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</si>
  <si>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</si>
  <si>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</si>
  <si>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</si>
  <si>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</si>
  <si>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</si>
  <si>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</si>
  <si>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</si>
  <si>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</si>
  <si>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</si>
  <si>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</si>
  <si>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</si>
  <si>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</si>
  <si>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</si>
  <si>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</si>
  <si>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</si>
  <si>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</si>
  <si>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</si>
  <si>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</si>
  <si>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</si>
  <si>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</si>
  <si>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</si>
  <si>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</si>
  <si>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</si>
  <si>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</si>
  <si>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</si>
  <si>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</si>
  <si>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</si>
  <si>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</si>
  <si>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</si>
  <si>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</si>
  <si>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</si>
  <si>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</si>
  <si>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</si>
  <si>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</si>
  <si>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</si>
  <si>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</si>
  <si>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</si>
  <si>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</si>
  <si>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</si>
  <si>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</si>
  <si>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</si>
  <si>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</si>
  <si>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</si>
  <si>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</si>
  <si>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</si>
  <si>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</si>
  <si>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</si>
  <si>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</si>
  <si>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</si>
  <si>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</si>
  <si>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</si>
  <si>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</si>
  <si>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</si>
  <si>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</si>
  <si>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</si>
  <si>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</si>
  <si>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</si>
  <si>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</si>
  <si>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</si>
  <si>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</si>
  <si>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</si>
  <si>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</si>
  <si>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</si>
  <si>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</si>
  <si>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</si>
  <si>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</si>
  <si>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</si>
  <si>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</si>
  <si>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</si>
  <si>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</si>
  <si>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</si>
  <si>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</si>
  <si>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</si>
  <si>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</si>
  <si>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</si>
  <si>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</si>
  <si>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</si>
  <si>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</si>
  <si>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</si>
  <si>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</si>
  <si>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</si>
  <si>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</si>
  <si>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</si>
  <si>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</si>
  <si>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</si>
  <si>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</si>
  <si>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</si>
  <si>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</si>
  <si>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</si>
  <si>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</si>
  <si>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</si>
  <si>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</si>
  <si>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</si>
  <si>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</si>
  <si>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</si>
  <si>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</si>
  <si>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</si>
  <si>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</si>
  <si>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</si>
  <si>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</si>
  <si>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</si>
  <si>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</si>
  <si>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</si>
  <si>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</si>
  <si>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</si>
  <si>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</si>
  <si>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</si>
  <si>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</si>
  <si>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</si>
  <si>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</si>
  <si>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</si>
  <si>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</si>
  <si>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</si>
  <si>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</si>
  <si>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</si>
  <si>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</si>
  <si>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</si>
  <si>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</si>
  <si>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</si>
  <si>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</si>
  <si>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</si>
  <si>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</si>
  <si>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</si>
  <si>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</si>
  <si>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</si>
  <si>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</si>
  <si>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</si>
  <si>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</si>
  <si>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</si>
  <si>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</si>
  <si>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</si>
  <si>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</si>
  <si>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</si>
  <si>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</si>
  <si>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</si>
  <si>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</si>
  <si>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</si>
  <si>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</si>
  <si>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</si>
  <si>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</si>
  <si>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</si>
  <si>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</si>
  <si>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</si>
  <si>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</si>
  <si>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</si>
  <si>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</si>
  <si>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</si>
  <si>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</si>
  <si>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</si>
  <si>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</si>
  <si>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</si>
  <si>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</si>
  <si>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</si>
  <si>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</si>
  <si>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</si>
  <si>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</si>
  <si>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</si>
  <si>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</si>
  <si>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</si>
  <si>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</si>
  <si>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</si>
  <si>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</si>
  <si>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</si>
  <si>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</si>
  <si>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</si>
  <si>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</si>
  <si>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</si>
  <si>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</si>
  <si>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</si>
  <si>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</si>
  <si>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</si>
  <si>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</si>
  <si>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</si>
  <si>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</si>
  <si>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</si>
  <si>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</si>
  <si>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</si>
  <si>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</si>
  <si>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</si>
  <si>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</si>
  <si>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</si>
  <si>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</si>
  <si>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</si>
  <si>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</si>
  <si>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</si>
  <si>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</si>
  <si>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</si>
  <si>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</si>
  <si>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</si>
  <si>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PCM-20251127-00000574</t>
  </si>
  <si>
    <t>Sceco failure issue at area and team save Hub JDJZ0771</t>
  </si>
  <si>
    <t>PCM-20251127-00000869</t>
  </si>
  <si>
    <t>NO PCM</t>
  </si>
  <si>
    <t>70 M</t>
  </si>
  <si>
    <t>65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</si>
  <si>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</si>
  <si>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</si>
  <si>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</si>
  <si>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</si>
  <si>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</si>
  <si>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</si>
  <si>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</si>
  <si>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</si>
  <si>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TT-20251127-00723- no new PCM</t>
  </si>
  <si>
    <t>EM Team on the way ETA: 40 Mins</t>
  </si>
  <si>
    <t>PCM-20251127-00001239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</si>
</sst>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8" fillId="9" borderId="8" xfId="0" applyNumberFormat="1"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3" dataDxfId="172" headerRowBorderDxfId="170" tableBorderDxfId="171" totalsRowBorderDxfId="169">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3" totalsRowShown="0" headerRowDxfId="156" dataDxfId="155" headerRowBorderDxfId="153" tableBorderDxfId="154" totalsRowBorderDxfId="152">
  <autoFilter ref="A1:CJ9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4" totalsRowShown="0" headerRowDxfId="63" dataDxfId="62" headerRowBorderDxfId="60" tableBorderDxfId="61">
  <autoFilter ref="A1:L95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0" totalsRowShown="0" headerRowDxfId="47" dataDxfId="46" headerRowBorderDxfId="44" tableBorderDxfId="45" totalsRowBorderDxfId="43">
  <autoFilter ref="A1:L32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 totalsRowShown="0" headerRowDxfId="30" dataDxfId="29" headerRowBorderDxfId="27" tableBorderDxfId="28">
  <autoFilter ref="A1:L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tableColumn id="8" xr3:uid="{B64B7D79-50DB-4932-B2CC-EA2364CB128C}" name="Creat Fault First Time Occured" dataDxfId="4"/>
    <tableColumn id="9" xr3:uid="{B758EA95-071A-4B74-870D-92D5C3A06EDC}" name="Power Source" dataDxfId="3"/>
    <tableColumn id="10" xr3:uid="{DC50D457-F1F3-4E3F-9BFF-7C942EF91BB8}" name="Battery Backup Status" dataDxfId="2"/>
    <tableColumn id="11" xr3:uid="{D4107B1D-04F5-431B-A0D9-1AE6A2DB24D2}" name="EM Field Feedback" dataDxfId="1"/>
    <tableColumn id="12" xr3:uid="{D84FB04C-5FA8-4C4C-9E41-8FF6F64ED17D}" name="Site Owner" dataDxfId="0"/>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325.67703414351854</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45988.625460069445</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45988.625460069445</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45988.625460069445</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45988.625460069445</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45988.625460069445</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45988.625460069445</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45988.625460069445</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45988.625460069445</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45988.625460069445</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45988.625460069445</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45988.625460069445</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45988.625460069445</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45988.625460069445</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45988.625460069445</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45988.625460069445</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45988.625460069445</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45988.625460069445</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45988.625460069445</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45988.625460069445</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45988.625460069445</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45988.625460069445</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45988.625460069445</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45988.625460069445</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45988.625460069445</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45988.625460069445</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45988.625460069445</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45988.625460069445</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45988.625460069445</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45988.625460069445</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45988.625460069445</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45988.625460069445</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45988.625460069445</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45988.625460069445</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45988.625460069445</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45988.625460069445</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45988.625460069445</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45988.625460069445</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45988.625460069445</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45988.625460069445</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DFD836AB-51DE-48FD-A3B9-C272232ADE23}"/>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3"/>
  <sheetViews>
    <sheetView tabSelected="1" workbookViewId="0">
      <pane ySplit="1" topLeftCell="A2" activePane="bottomLeft" state="frozen"/>
      <selection pane="bottomLeft" activeCell="H8" sqref="H8"/>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163.62562210648321</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4.2380410879632109</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48" t="str">
        <f>IFERROR(VLOOKUP(D5,DB!A:K,11,0),"")</f>
        <v/>
      </c>
      <c r="C5" s="18"/>
      <c r="D5" s="18"/>
      <c r="E5" s="99"/>
      <c r="F5" s="100"/>
      <c r="G5" s="101">
        <f ca="1">IFERROR(NOW()-F5,"-")</f>
        <v>45988.625460069445</v>
      </c>
      <c r="H5" s="100"/>
      <c r="I5" s="148" t="str">
        <f>IFERROR(VLOOKUP(D5,DB!A:F,6,0),"")</f>
        <v/>
      </c>
      <c r="J5" s="148" t="str">
        <f>IFERROR(VLOOKUP(D5,DB!A:G,7,0),"")</f>
        <v/>
      </c>
      <c r="K5" s="19"/>
      <c r="L5" s="14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45988.625460069445</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45988.625460069445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45988.625460069445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45988.625460069445</v>
      </c>
      <c r="H9" s="100"/>
      <c r="I9" s="5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45988.625460069445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45988.625460069445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45988.625460069445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45988.625460069445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45988.625460069445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45988.625460069445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45988.625460069445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45988.625460069445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45988.625460069445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45988.625460069445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45988.625460069445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45988.625460069445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45988.625460069445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45988.625460069445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45988.625460069445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45988.625460069445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45988.625460069445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45988.625460069445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45988.625460069445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45988.625460069445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45988.625460069445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45988.625460069445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45988.625460069445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45988.625460069445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45988.625460069445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45988.625460069445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45988.625460069445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45988.625460069445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45988.625460069445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45988.625460069445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45988.625460069445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45988.625460069445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45988.625460069445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45988.625460069445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45988.625460069445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45988.625460069445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45988.625460069445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45988.625460069445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45988.625460069445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45988.625460069445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45988.625460069445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45988.625460069445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45988.625460069445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45988.625460069445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45988.625460069445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45988.625460069445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45988.625460069445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45988.625460069445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45988.625460069445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45988.625460069445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45988.625460069445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45988.625460069445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45988.625460069445</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45988.625460069445</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45988.625460069445</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45988.625460069445</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45988.625460069445</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45988.625460069445</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45988.625460069445</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45988.625460069445</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45988.625460069445</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45988.625460069445</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45988.625460069445</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45988.625460069445</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45988.625460069445</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45988.625460069445</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45988.625460069445</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45988.625460069445</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45988.625460069445</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45988.625460069445</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45988.625460069445</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45988.625460069445</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45988.625460069445</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45988.625460069445</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45988.625460069445</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45988.625460069445</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45988.625460069445</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45988.625460069445</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45988.625460069445</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45988.625460069445</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45988.625460069445</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45988.625460069445</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45988.625460069445</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45988.625460069445</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sheetData>
  <dataValidations count="2">
    <dataValidation allowBlank="1" showInputMessage="1" showErrorMessage="1" sqref="E1" xr:uid="{4D935161-CDD3-4592-B877-3FB59C99E142}"/>
    <dataValidation type="list" allowBlank="1" showInputMessage="1" showErrorMessage="1" sqref="E3:E9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4"/>
  <sheetViews>
    <sheetView workbookViewId="0">
      <selection activeCell="D12" sqref="D1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t="str">
        <f>IFERROR(VLOOKUP(#REF!,DB!#REF!,7,0),"")</f>
        <v/>
      </c>
      <c r="E2" s="18"/>
      <c r="F2" s="20"/>
      <c r="G2" s="21">
        <f t="shared" ref="G2:G43" ca="1" si="0">IFERROR(NOW()-F2,"-")</f>
        <v>45988.625460069445</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45988.625460069445</v>
      </c>
      <c r="H3" s="22"/>
      <c r="I3" s="19" t="str">
        <f>IFERROR(VLOOKUP(D3,DB!A:F,6,0),"")</f>
        <v/>
      </c>
      <c r="J3" s="18" t="str">
        <f>IFERROR(VLOOKUP(D3,DB!A:G,7,0),"")</f>
        <v/>
      </c>
      <c r="K3" s="42"/>
      <c r="L3" s="23" t="str">
        <f>IFERROR(VLOOKUP(D3,DB!A:I,9,0),"")</f>
        <v/>
      </c>
    </row>
    <row r="4" spans="1:13" ht="15" customHeight="1">
      <c r="A4" s="19"/>
      <c r="B4" s="58" t="str">
        <f>IFERROR(VLOOKUP(D4,DB!A:K,11,0),"")</f>
        <v/>
      </c>
      <c r="C4" s="18"/>
      <c r="D4" s="146"/>
      <c r="E4" s="18"/>
      <c r="F4" s="20"/>
      <c r="G4" s="21">
        <f t="shared" ca="1" si="0"/>
        <v>45988.625460069445</v>
      </c>
      <c r="H4" s="22"/>
      <c r="I4" s="19" t="str">
        <f>IFERROR(VLOOKUP(D4,DB!A:F,6,0),"")</f>
        <v/>
      </c>
      <c r="J4" s="18" t="str">
        <f>IFERROR(VLOOKUP(D4,DB!A:G,7,0),"")</f>
        <v/>
      </c>
      <c r="K4" s="42"/>
      <c r="L4" s="23" t="str">
        <f>IFERROR(VLOOKUP(D4,DB!A:I,9,0),"")</f>
        <v/>
      </c>
    </row>
    <row r="5" spans="1:13" ht="15" customHeight="1">
      <c r="A5" s="19"/>
      <c r="B5" s="58" t="str">
        <f>IFERROR(VLOOKUP(D5,DB!A:K,11,0),"")</f>
        <v/>
      </c>
      <c r="C5" s="18"/>
      <c r="D5" s="82"/>
      <c r="E5" s="18"/>
      <c r="F5" s="20"/>
      <c r="G5" s="21">
        <f t="shared" ca="1" si="0"/>
        <v>45988.625460069445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45988.625460069445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45988.625460069445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45988.625460069445</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45988.625460069445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45988.625460069445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45988.625460069445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45988.625460069445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45988.625460069445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45988.625460069445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45988.625460069445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45988.625460069445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58"/>
      <c r="E17" s="18"/>
      <c r="F17" s="20"/>
      <c r="G17" s="21">
        <f t="shared" ca="1" si="0"/>
        <v>45988.625460069445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45988.625460069445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45988.625460069445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45988.625460069445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45988.625460069445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45988.625460069445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45988.625460069445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45988.625460069445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45988.625460069445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45988.625460069445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45988.625460069445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45988.625460069445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45988.625460069445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45988.625460069445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45988.625460069445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45988.625460069445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45988.625460069445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45988.625460069445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45988.625460069445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45988.625460069445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45988.625460069445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45988.625460069445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45988.625460069445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45988.625460069445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45988.625460069445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45988.625460069445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45988.625460069445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ref="G44:G107" ca="1" si="1">IFERROR(NOW()-F44,"-")</f>
        <v>45988.625460069445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45988.625460069445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45988.625460069445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45988.625460069445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45988.625460069445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45988.625460069445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45988.625460069445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45988.625460069445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45988.625460069445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45988.625460069445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45988.625460069445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45988.625460069445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45988.625460069445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45988.625460069445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45988.625460069445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45988.625460069445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45988.625460069445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45988.625460069445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45988.625460069445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45988.625460069445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45988.625460069445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45988.625460069445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45988.625460069445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45988.625460069445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45988.625460069445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45988.625460069445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45988.625460069445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45988.625460069445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45988.625460069445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45988.625460069445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45988.625460069445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45988.625460069445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45988.625460069445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45988.625460069445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45988.625460069445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45988.625460069445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45988.625460069445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45988.625460069445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45988.625460069445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45988.625460069445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45988.625460069445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45988.625460069445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45988.625460069445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45988.625460069445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45988.625460069445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45988.625460069445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45988.625460069445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45988.625460069445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45988.625460069445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45988.625460069445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45988.625460069445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45988.625460069445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45988.625460069445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45988.625460069445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45988.625460069445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45988.625460069445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45988.625460069445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45988.625460069445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45988.625460069445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45988.625460069445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45988.625460069445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45988.625460069445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45988.625460069445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45988.625460069445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ref="G108:G171" ca="1" si="2">IFERROR(NOW()-F108,"-")</f>
        <v>45988.625460069445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45988.625460069445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45988.625460069445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45988.625460069445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45988.625460069445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45988.625460069445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45988.625460069445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45988.625460069445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45988.625460069445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45988.625460069445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45988.625460069445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45988.625460069445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45988.625460069445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45988.625460069445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45988.625460069445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45988.625460069445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45988.625460069445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45988.625460069445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45988.625460069445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45988.625460069445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45988.625460069445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45988.625460069445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45988.625460069445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45988.625460069445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45988.625460069445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45988.625460069445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45988.625460069445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45988.625460069445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45988.625460069445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45988.625460069445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45988.625460069445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45988.625460069445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45988.625460069445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45988.625460069445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45988.625460069445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45988.625460069445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45988.625460069445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45988.625460069445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45988.625460069445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45988.625460069445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45988.625460069445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45988.625460069445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45988.625460069445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45988.625460069445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45988.625460069445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45988.625460069445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45988.625460069445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45988.625460069445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45988.625460069445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45988.625460069445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45988.625460069445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45988.625460069445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45988.625460069445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45988.625460069445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45988.625460069445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45988.625460069445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45988.625460069445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45988.625460069445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45988.625460069445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45988.625460069445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45988.625460069445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45988.625460069445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45988.625460069445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45988.625460069445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ref="G172:G235" ca="1" si="3">IFERROR(NOW()-F172,"-")</f>
        <v>45988.625460069445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45988.625460069445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45988.625460069445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45988.625460069445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45988.625460069445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45988.625460069445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45988.625460069445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45988.625460069445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45988.625460069445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45988.625460069445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45988.625460069445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45988.625460069445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45988.625460069445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45988.625460069445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45988.625460069445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45988.625460069445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45988.625460069445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45988.625460069445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45988.625460069445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45988.625460069445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45988.625460069445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45988.625460069445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45988.625460069445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45988.625460069445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45988.625460069445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45988.625460069445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45988.625460069445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45988.625460069445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45988.625460069445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45988.625460069445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45988.625460069445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45988.625460069445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45988.625460069445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45988.625460069445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45988.625460069445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45988.625460069445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45988.625460069445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45988.625460069445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45988.625460069445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45988.625460069445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45988.625460069445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45988.625460069445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45988.625460069445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45988.625460069445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45988.625460069445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45988.625460069445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45988.625460069445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45988.625460069445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45988.625460069445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45988.625460069445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45988.625460069445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45988.625460069445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45988.625460069445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45988.625460069445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45988.625460069445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45988.625460069445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45988.625460069445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45988.625460069445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45988.625460069445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45988.625460069445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45988.625460069445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45988.625460069445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45988.625460069445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45988.625460069445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ref="G236:G299" ca="1" si="4">IFERROR(NOW()-F236,"-")</f>
        <v>45988.625460069445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45988.625460069445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45988.625460069445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45988.625460069445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45988.625460069445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45988.625460069445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45988.625460069445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45988.625460069445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45988.625460069445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45988.625460069445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45988.625460069445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45988.625460069445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45988.625460069445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45988.625460069445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45988.625460069445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45988.625460069445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45988.625460069445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45988.625460069445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45988.625460069445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45988.625460069445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45988.625460069445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45988.625460069445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45988.625460069445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45988.625460069445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45988.625460069445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45988.625460069445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45988.625460069445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45988.625460069445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45988.625460069445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45988.625460069445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45988.625460069445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45988.625460069445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45988.625460069445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45988.625460069445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45988.625460069445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45988.625460069445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45988.625460069445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45988.625460069445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45988.625460069445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45988.625460069445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45988.625460069445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45988.625460069445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45988.625460069445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45988.625460069445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45988.625460069445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45988.625460069445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45988.625460069445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45988.625460069445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45988.625460069445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45988.625460069445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45988.625460069445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45988.625460069445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45988.625460069445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45988.625460069445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45988.625460069445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45988.625460069445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45988.625460069445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45988.625460069445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45988.625460069445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45988.625460069445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45988.625460069445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45988.625460069445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45988.625460069445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45988.625460069445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ref="G300:G363" ca="1" si="5">IFERROR(NOW()-F300,"-")</f>
        <v>45988.625460069445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45988.625460069445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45988.625460069445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45988.625460069445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45988.625460069445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45988.625460069445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45988.625460069445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45988.625460069445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45988.625460069445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45988.625460069445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45988.625460069445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45988.625460069445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45988.625460069445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45988.625460069445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45988.625460069445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45988.625460069445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45988.625460069445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45988.625460069445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45988.625460069445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45988.625460069445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45988.625460069445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45988.625460069445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45988.625460069445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45988.625460069445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45988.625460069445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45988.625460069445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45988.625460069445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45988.625460069445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45988.625460069445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45988.625460069445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45988.625460069445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45988.625460069445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45988.625460069445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45988.625460069445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45988.625460069445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45988.625460069445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45988.625460069445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45988.625460069445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45988.625460069445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45988.625460069445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45988.625460069445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45988.625460069445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45988.625460069445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45988.625460069445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45988.625460069445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45988.625460069445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45988.625460069445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45988.625460069445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45988.625460069445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45988.625460069445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45988.625460069445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45988.625460069445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45988.625460069445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45988.625460069445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45988.625460069445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45988.625460069445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45988.625460069445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45988.625460069445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45988.625460069445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45988.625460069445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45988.625460069445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45988.625460069445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45988.625460069445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45988.625460069445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ref="G364:G427" ca="1" si="6">IFERROR(NOW()-F364,"-")</f>
        <v>45988.625460069445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45988.625460069445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45988.625460069445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45988.625460069445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45988.625460069445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45988.625460069445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45988.625460069445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45988.625460069445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45988.625460069445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45988.625460069445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45988.625460069445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45988.625460069445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45988.625460069445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45988.625460069445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45988.625460069445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45988.625460069445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45988.625460069445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45988.625460069445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45988.625460069445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45988.625460069445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45988.625460069445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45988.625460069445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45988.625460069445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45988.625460069445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45988.625460069445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45988.625460069445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45988.625460069445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45988.625460069445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45988.625460069445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45988.625460069445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45988.625460069445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45988.625460069445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45988.625460069445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45988.625460069445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45988.625460069445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45988.625460069445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45988.625460069445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45988.625460069445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45988.625460069445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45988.625460069445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45988.625460069445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45988.625460069445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45988.625460069445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45988.625460069445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45988.625460069445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45988.625460069445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45988.625460069445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45988.625460069445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45988.625460069445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45988.625460069445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45988.625460069445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45988.625460069445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45988.625460069445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45988.625460069445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45988.625460069445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45988.625460069445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45988.625460069445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45988.625460069445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45988.625460069445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45988.625460069445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45988.625460069445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45988.625460069445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45988.625460069445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45988.625460069445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ref="G428:G491" ca="1" si="7">IFERROR(NOW()-F428,"-")</f>
        <v>45988.625460069445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45988.625460069445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45988.625460069445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45988.625460069445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45988.625460069445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45988.625460069445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45988.625460069445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45988.625460069445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45988.625460069445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45988.625460069445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45988.625460069445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45988.625460069445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45988.625460069445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45988.625460069445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45988.625460069445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45988.625460069445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45988.625460069445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45988.625460069445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45988.625460069445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45988.625460069445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45988.625460069445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45988.625460069445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45988.625460069445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45988.625460069445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45988.625460069445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45988.625460069445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45988.625460069445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45988.625460069445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45988.625460069445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45988.625460069445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45988.625460069445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45988.625460069445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45988.625460069445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45988.625460069445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45988.625460069445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45988.625460069445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45988.625460069445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45988.625460069445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45988.625460069445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45988.625460069445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45988.625460069445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45988.625460069445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45988.625460069445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45988.625460069445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45988.625460069445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45988.625460069445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45988.625460069445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45988.625460069445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45988.625460069445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45988.625460069445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45988.625460069445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45988.625460069445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45988.625460069445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45988.625460069445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45988.625460069445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45988.625460069445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45988.625460069445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45988.625460069445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45988.625460069445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45988.625460069445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45988.625460069445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45988.625460069445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45988.625460069445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45988.625460069445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ref="G492:G555" ca="1" si="8">IFERROR(NOW()-F492,"-")</f>
        <v>45988.625460069445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45988.625460069445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45988.625460069445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45988.625460069445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45988.625460069445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45988.625460069445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45988.625460069445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45988.625460069445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45988.625460069445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45988.625460069445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45988.625460069445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45988.625460069445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45988.625460069445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45988.625460069445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45988.625460069445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45988.625460069445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45988.625460069445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45988.625460069445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45988.625460069445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45988.625460069445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45988.625460069445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45988.625460069445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45988.625460069445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45988.625460069445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45988.625460069445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45988.625460069445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45988.625460069445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45988.625460069445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45988.625460069445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45988.625460069445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45988.625460069445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45988.625460069445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45988.625460069445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45988.625460069445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45988.625460069445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45988.625460069445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45988.625460069445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45988.625460069445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45988.625460069445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45988.625460069445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45988.625460069445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45988.625460069445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45988.625460069445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45988.625460069445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45988.625460069445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45988.625460069445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45988.625460069445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45988.625460069445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45988.625460069445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45988.625460069445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45988.625460069445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45988.625460069445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45988.625460069445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45988.625460069445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45988.625460069445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45988.625460069445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45988.625460069445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45988.625460069445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45988.625460069445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45988.625460069445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45988.625460069445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45988.625460069445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45988.625460069445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45988.625460069445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ref="G556:G619" ca="1" si="9">IFERROR(NOW()-F556,"-")</f>
        <v>45988.625460069445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45988.625460069445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45988.625460069445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45988.625460069445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45988.625460069445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45988.625460069445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45988.625460069445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45988.625460069445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45988.625460069445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45988.625460069445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45988.625460069445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45988.625460069445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45988.625460069445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45988.625460069445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45988.625460069445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45988.625460069445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45988.625460069445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45988.625460069445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45988.625460069445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45988.625460069445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45988.625460069445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45988.625460069445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45988.625460069445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45988.625460069445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45988.625460069445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45988.625460069445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45988.625460069445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45988.625460069445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45988.625460069445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45988.625460069445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45988.625460069445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45988.625460069445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45988.625460069445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45988.625460069445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45988.625460069445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45988.625460069445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45988.625460069445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45988.625460069445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45988.625460069445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45988.625460069445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45988.625460069445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45988.625460069445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45988.625460069445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45988.625460069445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45988.625460069445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45988.625460069445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45988.625460069445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45988.625460069445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45988.625460069445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45988.625460069445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45988.625460069445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45988.625460069445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45988.625460069445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45988.625460069445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45988.625460069445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45988.625460069445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45988.625460069445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45988.625460069445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45988.625460069445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45988.625460069445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45988.625460069445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45988.625460069445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45988.625460069445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45988.625460069445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ref="G620:G683" ca="1" si="10">IFERROR(NOW()-F620,"-")</f>
        <v>45988.625460069445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45988.625460069445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45988.625460069445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45988.625460069445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45988.625460069445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45988.625460069445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45988.625460069445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45988.625460069445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45988.625460069445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45988.625460069445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45988.625460069445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45988.625460069445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45988.625460069445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45988.625460069445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45988.625460069445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45988.625460069445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45988.625460069445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45988.625460069445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45988.625460069445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45988.625460069445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45988.625460069445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45988.625460069445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45988.625460069445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45988.625460069445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45988.625460069445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45988.625460069445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45988.625460069445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45988.625460069445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45988.625460069445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45988.625460069445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45988.625460069445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45988.625460069445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45988.625460069445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45988.625460069445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45988.625460069445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45988.625460069445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45988.625460069445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45988.625460069445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45988.625460069445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45988.625460069445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45988.625460069445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45988.625460069445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45988.625460069445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45988.625460069445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45988.625460069445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45988.625460069445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45988.625460069445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45988.625460069445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45988.625460069445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45988.625460069445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45988.625460069445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45988.625460069445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45988.625460069445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45988.625460069445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45988.625460069445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45988.625460069445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45988.625460069445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45988.625460069445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45988.625460069445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45988.625460069445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45988.625460069445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45988.625460069445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45988.625460069445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45988.625460069445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ref="G684:G747" ca="1" si="11">IFERROR(NOW()-F684,"-")</f>
        <v>45988.625460069445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45988.625460069445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45988.625460069445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45988.625460069445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45988.625460069445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45988.625460069445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45988.625460069445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45988.625460069445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45988.625460069445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45988.625460069445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45988.625460069445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45988.625460069445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45988.625460069445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45988.625460069445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45988.625460069445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45988.625460069445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45988.625460069445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45988.625460069445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45988.625460069445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45988.625460069445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45988.625460069445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45988.625460069445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45988.625460069445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45988.625460069445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45988.625460069445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45988.625460069445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45988.625460069445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45988.625460069445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45988.625460069445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45988.625460069445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45988.625460069445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45988.625460069445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45988.625460069445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45988.625460069445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45988.625460069445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45988.625460069445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45988.625460069445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45988.625460069445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45988.625460069445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45988.625460069445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45988.625460069445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45988.625460069445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45988.625460069445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45988.625460069445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45988.625460069445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45988.625460069445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45988.625460069445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45988.625460069445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45988.625460069445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45988.625460069445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45988.625460069445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45988.625460069445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45988.625460069445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45988.625460069445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45988.625460069445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45988.625460069445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45988.625460069445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45988.625460069445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45988.625460069445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45988.625460069445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45988.625460069445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45988.625460069445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45988.625460069445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45988.625460069445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ref="G748:G811" ca="1" si="12">IFERROR(NOW()-F748,"-")</f>
        <v>45988.625460069445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45988.625460069445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45988.625460069445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45988.625460069445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45988.625460069445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45988.625460069445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45988.625460069445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45988.625460069445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45988.625460069445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45988.625460069445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45988.625460069445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45988.625460069445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45988.625460069445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45988.625460069445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45988.625460069445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45988.625460069445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45988.625460069445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45988.625460069445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45988.625460069445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45988.625460069445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45988.625460069445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45988.625460069445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45988.625460069445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45988.625460069445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45988.625460069445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45988.625460069445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45988.625460069445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45988.625460069445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45988.625460069445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45988.625460069445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45988.625460069445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45988.625460069445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45988.625460069445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45988.625460069445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45988.625460069445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45988.625460069445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45988.625460069445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45988.625460069445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45988.625460069445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45988.625460069445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45988.625460069445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45988.625460069445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45988.625460185183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45988.625460185183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45988.625460185183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45988.625460185183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45988.625460185183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45988.625460185183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45988.625460185183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45988.625460185183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45988.625460185183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45988.625460185183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45988.625460185183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45988.625460185183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45988.625460185183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45988.625460185183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45988.625460185183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45988.625460185183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45988.625460185183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45988.625460185183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45988.625460185183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45988.625460185183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45988.625460185183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45988.625460185183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ref="G812:G875" ca="1" si="13">IFERROR(NOW()-F812,"-")</f>
        <v>45988.625460185183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45988.625460185183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45988.625460185183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45988.625460185183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45988.625460185183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45988.625460185183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45988.625460185183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45988.625460185183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45988.625460185183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45988.625460185183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45988.625460185183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45988.625460185183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45988.625460185183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45988.625460185183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45988.625460185183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45988.625460185183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45988.625460185183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45988.625460185183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45988.625460185183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45988.625460185183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45988.625460185183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45988.625460185183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45988.625460185183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45988.625460185183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45988.625460185183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45988.625460185183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45988.625460185183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45988.625460185183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45988.625460185183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45988.625460185183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45988.625460185183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45988.625460185183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45988.625460185183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45988.625460185183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45988.625460185183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45988.625460185183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45988.625460185183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45988.625460185183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45988.625460185183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45988.625460185183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45988.625460185183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45988.625460185183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45988.625460185183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45988.625460185183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45988.625460185183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45988.625460185183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45988.625460185183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45988.625460185183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45988.625460185183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45988.625460185183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45988.625460185183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45988.625460185183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45988.625460185183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45988.625460185183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45988.625460185183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45988.625460185183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45988.625460185183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45988.625460185183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45988.625460185183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45988.625460185183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45988.625460185183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45988.625460185183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45988.625460185183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45988.625460185183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ref="G876:G939" ca="1" si="14">IFERROR(NOW()-F876,"-")</f>
        <v>45988.625460185183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45988.625460185183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45988.625460185183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45988.625460185183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45988.625460185183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45988.625460185183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45988.625460185183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45988.625460185183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45988.625460185183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45988.625460185183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45988.625460185183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45988.625460185183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45988.625460185183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45988.625460185183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45988.625460185183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45988.625460185183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45988.625460185183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45988.625460185183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45988.625460185183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45988.625460185183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45988.625460185183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45988.625460185183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45988.625460185183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45988.625460185183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45988.625460185183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45988.625460185183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45988.625460185183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45988.625460185183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45988.625460185183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45988.625460185183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45988.625460185183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45988.625460185183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45988.625460185183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45988.625460185183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45988.625460185183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45988.625460185183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45988.625460185183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45988.625460185183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45988.625460185183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45988.625460185183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45988.625460185183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45988.625460185183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45988.625460185183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45988.625460185183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45988.625460185183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45988.625460185183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45988.625460185183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45988.625460185183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45988.625460185183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45988.625460185183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45988.625460185183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45988.625460185183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45988.625460185183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45988.625460185183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45988.625460185183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45988.625460185183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45988.625460185183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45988.625460185183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45988.625460185183</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45988.625460185183</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45988.625460185183</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45988.625460185183</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45988.625460185183</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45988.625460185183</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ref="G940:G954" ca="1" si="15">IFERROR(NOW()-F940,"-")</f>
        <v>45988.625460185183</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45988.625460185183</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45988.625460185183</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45988.625460185183</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45988.625460185183</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45988.625460185183</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45988.625460185183</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45988.625460185183</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45988.625460185183</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45988.625460185183</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45988.625460185183</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45988.625460185183</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45988.625460185183</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45988.625460185183</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45988.625460185183</v>
      </c>
      <c r="H954" s="22"/>
      <c r="I954" s="19" t="str">
        <f>IFERROR(VLOOKUP(D954,DB!A:F,6,0),"")</f>
        <v/>
      </c>
      <c r="J954" s="18" t="str">
        <f>IFERROR(VLOOKUP(D954,DB!A:G,7,0),"")</f>
        <v/>
      </c>
      <c r="K954" s="42"/>
      <c r="L954" s="23" t="str">
        <f>IFERROR(VLOOKUP(D954,DB!A:I,9,0),"")</f>
        <v/>
      </c>
    </row>
  </sheetData>
  <dataValidations count="2">
    <dataValidation allowBlank="1" showInputMessage="1" showErrorMessage="1" sqref="E1" xr:uid="{5914219A-CB83-432D-936A-CC0CB6F3982A}"/>
    <dataValidation type="list" allowBlank="1" showInputMessage="1" showErrorMessage="1" sqref="E2:E95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0"/>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39107</v>
      </c>
      <c r="B2" s="88" t="str">
        <f>IFERROR(VLOOKUP(D2,DB!A:K,11,0),"")</f>
        <v>R4</v>
      </c>
      <c r="C2" s="90">
        <v>1</v>
      </c>
      <c r="D2" s="88" t="s">
        <v>35092</v>
      </c>
      <c r="E2" s="91" t="s">
        <v>39021</v>
      </c>
      <c r="F2" s="92">
        <v>45703.480717592596</v>
      </c>
      <c r="G2" s="93">
        <f ca="1">IFERROR(NOW()-F2,"")</f>
        <v>285.14474247684848</v>
      </c>
      <c r="H2" s="92">
        <v>45703.474768518521</v>
      </c>
      <c r="I2" s="92" t="str">
        <f>IFERROR(VLOOKUP(D2,DB!A:F,6,0),"")</f>
        <v>SCECO</v>
      </c>
      <c r="J2" s="92" t="str">
        <f>IFERROR(VLOOKUP(D2,DB!A:G,7,0),"")</f>
        <v>Dead</v>
      </c>
      <c r="K2" s="94" t="s">
        <v>39108</v>
      </c>
      <c r="L2" s="88" t="str">
        <f>IFERROR(VLOOKUP(D2,DB!A:I,9,0),"")</f>
        <v>Latis</v>
      </c>
    </row>
    <row r="3" spans="1:16" ht="15" customHeight="1">
      <c r="A3" s="110" t="s">
        <v>39109</v>
      </c>
      <c r="B3" s="110" t="str">
        <f>IFERROR(VLOOKUP(D3,DB!A:K,11,0),"")</f>
        <v>R4</v>
      </c>
      <c r="C3" s="90">
        <v>1</v>
      </c>
      <c r="D3" s="88" t="s">
        <v>37030</v>
      </c>
      <c r="E3" s="91" t="s">
        <v>39021</v>
      </c>
      <c r="F3" s="92">
        <v>45988.369444444441</v>
      </c>
      <c r="G3" s="93">
        <f t="shared" ref="G3:G18" ca="1" si="0">IFERROR(NOW()-F3,"")</f>
        <v>0.2560156250037835</v>
      </c>
      <c r="H3" s="92">
        <v>45988.351921296293</v>
      </c>
      <c r="I3" s="92" t="str">
        <f>IFERROR(VLOOKUP(D3,DB!A:F,6,0),"")</f>
        <v>SCECO</v>
      </c>
      <c r="J3" s="92" t="str">
        <f>IFERROR(VLOOKUP(D3,DB!A:G,7,0),"")</f>
        <v>Dead</v>
      </c>
      <c r="K3" s="94" t="s">
        <v>39110</v>
      </c>
      <c r="L3" s="88" t="str">
        <f>IFERROR(VLOOKUP(D3,DB!A:I,9,0),"")</f>
        <v>Latis</v>
      </c>
    </row>
    <row r="4" spans="1:16" ht="15" customHeight="1">
      <c r="A4" s="110" t="s">
        <v>39111</v>
      </c>
      <c r="B4" s="110" t="str">
        <f>IFERROR(VLOOKUP(D4,DB!A:K,11,0),"")</f>
        <v>R4</v>
      </c>
      <c r="C4" s="90">
        <v>1</v>
      </c>
      <c r="D4" s="88" t="s">
        <v>34717</v>
      </c>
      <c r="E4" s="91" t="s">
        <v>39021</v>
      </c>
      <c r="F4" s="92">
        <v>45988.464803240742</v>
      </c>
      <c r="G4" s="93">
        <f t="shared" ca="1" si="0"/>
        <v>0.16065682870248565</v>
      </c>
      <c r="H4" s="92">
        <v>45988.559374999997</v>
      </c>
      <c r="I4" s="92" t="str">
        <f>IFERROR(VLOOKUP(D4,DB!A:F,6,0),"")</f>
        <v>SCECO</v>
      </c>
      <c r="J4" s="92" t="str">
        <f>IFERROR(VLOOKUP(D4,DB!A:G,7,0),"")</f>
        <v>Good</v>
      </c>
      <c r="K4" s="94" t="s">
        <v>39110</v>
      </c>
      <c r="L4" s="88" t="str">
        <f>IFERROR(VLOOKUP(D4,DB!A:I,9,0),"")</f>
        <v>Latis</v>
      </c>
    </row>
    <row r="5" spans="1:16" ht="15" customHeight="1">
      <c r="A5" s="110" t="s">
        <v>39112</v>
      </c>
      <c r="B5" s="110" t="str">
        <f>IFERROR(VLOOKUP(D5,DB!A:K,11,0),"")</f>
        <v>R4</v>
      </c>
      <c r="C5" s="90">
        <v>1</v>
      </c>
      <c r="D5" s="88" t="s">
        <v>33959</v>
      </c>
      <c r="E5" s="91" t="s">
        <v>39021</v>
      </c>
      <c r="F5" s="92"/>
      <c r="G5" s="93">
        <f t="shared" ca="1" si="0"/>
        <v>45988.625460069445</v>
      </c>
      <c r="H5" s="92">
        <v>45988.570289351854</v>
      </c>
      <c r="I5" s="110" t="str">
        <f>IFERROR(VLOOKUP(D5,DB!A:F,6,0),"")</f>
        <v>SCECO</v>
      </c>
      <c r="J5" s="110" t="str">
        <f>IFERROR(VLOOKUP(D5,DB!A:G,7,0),"")</f>
        <v>Dead</v>
      </c>
      <c r="K5" s="94" t="s">
        <v>39113</v>
      </c>
      <c r="L5" s="88" t="str">
        <f>IFERROR(VLOOKUP(D5,DB!A:I,9,0),"")</f>
        <v>Latis</v>
      </c>
    </row>
    <row r="6" spans="1:16" ht="15" customHeight="1">
      <c r="A6" s="110" t="s">
        <v>39112</v>
      </c>
      <c r="B6" s="110" t="str">
        <f>IFERROR(VLOOKUP(D6,DB!A:K,11,0),"")</f>
        <v>R4</v>
      </c>
      <c r="C6" s="90">
        <v>1</v>
      </c>
      <c r="D6" s="88" t="s">
        <v>30542</v>
      </c>
      <c r="E6" s="91" t="s">
        <v>39021</v>
      </c>
      <c r="F6" s="92"/>
      <c r="G6" s="93">
        <f t="shared" ca="1" si="0"/>
        <v>45988.625460069445</v>
      </c>
      <c r="H6" s="92">
        <v>45988.576631944445</v>
      </c>
      <c r="I6" s="110" t="str">
        <f>IFERROR(VLOOKUP(D6,DB!A:F,6,0),"")</f>
        <v>SCECO</v>
      </c>
      <c r="J6" s="110" t="str">
        <f>IFERROR(VLOOKUP(D6,DB!A:G,7,0),"")</f>
        <v>Weak</v>
      </c>
      <c r="K6" s="94" t="s">
        <v>39114</v>
      </c>
      <c r="L6" s="88" t="str">
        <f>IFERROR(VLOOKUP(D6,DB!A:I,9,0),"")</f>
        <v>Latis</v>
      </c>
    </row>
    <row r="7" spans="1:16" ht="15" customHeight="1">
      <c r="A7" s="110"/>
      <c r="B7" s="110" t="str">
        <f>IFERROR(VLOOKUP(D7,DB!A:K,11,0),"")</f>
        <v/>
      </c>
      <c r="C7" s="90"/>
      <c r="D7" s="88"/>
      <c r="E7" s="91"/>
      <c r="F7" s="92"/>
      <c r="G7" s="93">
        <f t="shared" ca="1" si="0"/>
        <v>45988.625460069445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45988.625460069445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45988.625460069445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45988.625460069445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147"/>
      <c r="E11" s="91"/>
      <c r="F11" s="92"/>
      <c r="G11" s="93">
        <f t="shared" ca="1" si="0"/>
        <v>45988.625460069445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45988.625460069445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45988.625460069445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45988.625460069445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45988.625460069445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45988.625460069445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45988.625460069445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45988.625460069445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ref="G19:G82" ca="1" si="1">IFERROR(NOW()-F19,"")</f>
        <v>45988.625460069445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45988.625460069445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45988.625460069445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45988.625460069445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45988.625460069445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45988.625460069445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45988.625460069445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45988.625460069445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45988.625460069445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45988.625460069445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45988.625460069445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45988.625460069445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45988.625460069445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45988.625460069445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45988.625460069445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45988.625460069445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45988.625460069445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45988.625460069445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45988.625460069445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45988.625460069445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45988.625460069445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45988.625460069445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45988.625460069445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45988.625460069445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45988.625460069445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45988.625460069445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45988.625460069445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45988.625460069445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45988.625460069445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45988.625460069445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45988.625460069445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45988.625460069445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45988.625460069445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45988.625460069445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45988.625460069445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45988.625460069445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45988.625460069445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45988.625460069445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45988.625460069445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45988.625460069445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45988.625460069445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45988.625460069445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45988.625460069445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45988.625460069445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45988.625460069445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45988.625460069445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45988.625460069445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45988.625460069445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45988.625460069445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45988.625460069445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45988.625460069445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45988.625460069445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45988.625460069445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45988.625460069445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45988.625460069445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45988.625460069445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45988.625460069445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45988.625460069445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45988.625460069445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45988.625460069445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45988.625460069445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45988.625460069445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45988.625460069445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45988.625460069445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ref="G83:G146" ca="1" si="2">IFERROR(NOW()-F83,"")</f>
        <v>45988.625460069445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45988.625460069445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45988.625460069445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45988.625460069445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45988.625460069445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45988.625460069445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45988.625460069445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45988.625460069445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45988.625460069445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45988.625460069445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45988.625460069445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45988.625460069445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45988.625460069445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45988.625460069445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45988.625460069445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45988.625460069445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45988.625460069445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45988.625460069445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45988.625460069445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45988.625460069445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45988.625460069445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45988.625460069445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45988.625460069445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45988.625460069445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45988.625460069445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45988.625460069445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45988.625460069445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45988.625460069445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45988.625460069445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45988.625460069445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45988.625460069445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45988.625460069445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45988.625460069445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45988.625460069445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45988.625460069445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45988.625460069445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45988.625460069445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45988.625460069445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45988.625460069445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45988.625460069445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45988.625460069445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45988.625460069445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45988.625460069445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45988.625460069445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45988.625460069445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45988.625460069445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45988.625460069445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45988.625460069445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45988.625460069445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45988.625460069445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45988.625460069445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45988.625460069445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45988.625460069445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45988.625460069445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45988.625460069445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45988.625460069445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45988.625460069445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45988.625460069445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45988.625460069445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45988.625460069445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45988.625460069445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45988.625460069445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45988.625460069445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45988.625460069445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ref="G147:G210" ca="1" si="3">IFERROR(NOW()-F147,"")</f>
        <v>45988.625460069445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45988.625460069445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45988.625460069445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45988.625460069445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45988.625460069445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45988.625460069445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45988.625460069445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45988.625460069445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45988.625460069445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45988.625460069445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45988.625460069445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45988.625460069445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45988.625460069445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45988.625460069445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45988.625460069445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45988.625460069445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45988.625460069445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45988.625460069445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45988.625460069445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45988.625460069445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45988.625460069445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45988.625460069445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45988.625460069445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45988.625460069445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45988.625460069445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45988.625460069445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45988.625460069445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45988.625460069445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45988.625460069445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45988.625460069445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45988.625460069445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45988.625460069445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45988.625460069445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45988.625460069445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45988.625460069445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45988.625460069445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45988.625460069445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45988.625460069445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45988.625460069445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45988.625460069445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45988.625460069445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45988.625460069445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45988.625460069445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45988.625460069445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45988.625460069445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45988.625460069445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45988.625460069445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45988.625460069445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45988.625460069445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45988.625460069445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45988.625460069445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45988.625460069445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45988.625460069445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45988.625460069445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45988.625460069445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45988.625460069445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45988.625460069445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45988.625460069445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45988.625460069445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45988.625460069445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45988.625460069445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45988.625460069445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45988.625460069445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45988.625460069445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ref="G211:G274" ca="1" si="4">IFERROR(NOW()-F211,"")</f>
        <v>45988.625460069445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45988.625460069445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45988.625460069445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45988.625460069445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45988.625460069445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45988.625460069445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45988.625460069445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45988.625460069445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45988.625460069445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45988.625460069445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45988.625460069445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45988.625460069445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45988.625460069445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45988.625460069445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45988.625460069445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45988.625460069445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45988.625460069445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45988.625460069445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45988.625460069445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45988.625460069445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45988.625460069445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45988.625460069445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45988.625460069445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45988.625460069445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45988.625460069445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45988.625460069445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45988.625460069445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45988.625460069445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45988.625460069445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45988.625460069445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45988.625460069445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45988.625460069445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45988.625460069445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45988.625460069445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45988.625460069445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45988.625460069445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45988.625460069445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45988.625460069445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45988.625460069445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45988.625460069445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45988.625460069445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45988.625460069445</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45988.625460069445</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45988.625460069445</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45988.625460069445</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45988.625460069445</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45988.625460069445</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45988.625460069445</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45988.625460069445</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45988.625460069445</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45988.625460069445</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45988.625460069445</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45988.625460069445</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45988.625460069445</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45988.625460069445</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45988.625460069445</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45988.625460069445</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45988.625460069445</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45988.625460069445</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45988.625460069445</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45988.625460069445</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45988.625460069445</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45988.625460069445</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45988.625460069445</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ref="G275:G320" ca="1" si="5">IFERROR(NOW()-F275,"")</f>
        <v>45988.625460069445</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45988.625460069445</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45988.625460069445</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45988.625460069445</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45988.625460069445</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45988.625460069445</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45988.625460069445</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45988.625460069445</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45988.625460069445</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45988.625460069445</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45988.625460069445</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45988.625460069445</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45988.625460069445</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45988.625460069445</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45988.625460069445</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45988.625460069445</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45988.625460069445</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45988.625460069445</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45988.625460069445</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45988.625460069445</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45988.625460069445</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45988.625460069445</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45988.625460069445</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45988.625460069445</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45988.625460069445</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45988.625460069445</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45988.625460069445</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45988.625460069445</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45988.625460069445</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45988.625460069445</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45988.625460069445</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45988.625460069445</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45988.625460069445</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45988.625460069445</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45988.625460069445</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45988.625460069445</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45988.625460069445</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45988.625460069445</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45988.625460069445</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45988.625460069445</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45988.625460069445</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45988.625460069445</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45988.625460069445</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45988.625460069445</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45988.625460069445</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45988.625460069445</v>
      </c>
      <c r="H320" s="92"/>
      <c r="I320" s="110" t="str">
        <f>IFERROR(VLOOKUP(D320,DB!A:F,6,0),"")</f>
        <v/>
      </c>
      <c r="J320" s="110" t="str">
        <f>IFERROR(VLOOKUP(D320,DB!A:G,7,0),"")</f>
        <v/>
      </c>
      <c r="K320" s="94"/>
      <c r="L320" s="88" t="str">
        <f>IFERROR(VLOOKUP(D320,DB!A:I,9,0),"")</f>
        <v/>
      </c>
    </row>
  </sheetData>
  <dataValidations count="2">
    <dataValidation allowBlank="1" showInputMessage="1" showErrorMessage="1" sqref="E1" xr:uid="{A4F81451-56CC-4543-9497-104C4E44EE4B}"/>
    <dataValidation type="list" allowBlank="1" showInputMessage="1" showErrorMessage="1" sqref="E2:E3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
  <sheetViews>
    <sheetView workbookViewId="0">
      <selection activeCell="D9" sqref="D9"/>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39115</v>
      </c>
      <c r="B2" s="37" t="str">
        <f>IFERROR(VLOOKUP(D2,DB!A:K,11,0),"")</f>
        <v>R5</v>
      </c>
      <c r="C2" s="37">
        <v>3</v>
      </c>
      <c r="D2" s="103" t="s">
        <v>36011</v>
      </c>
      <c r="E2" s="37" t="s">
        <v>39021</v>
      </c>
      <c r="F2" s="38">
        <v>45891.832060185188</v>
      </c>
      <c r="G2" s="105">
        <f ca="1">IFERROR(NOW()-F2,"")</f>
        <v>96.79339988425636</v>
      </c>
      <c r="H2" s="38">
        <v>45891.790393518517</v>
      </c>
      <c r="I2" s="37" t="str">
        <f>IFERROR(VLOOKUP(D2,DB!A:F,6,0),"")</f>
        <v>Generator-SG</v>
      </c>
      <c r="J2" s="37" t="str">
        <f>IFERROR(VLOOKUP(D2,DB!A:G,7,0),"")</f>
        <v>Vandalized</v>
      </c>
      <c r="K2" s="37" t="s">
        <v>39116</v>
      </c>
      <c r="L2" s="37" t="str">
        <f>IFERROR(VLOOKUP(D2,DB!A:I,9,0),"")</f>
        <v>Latis</v>
      </c>
      <c r="M2" s="102"/>
    </row>
    <row r="3" spans="1:13" s="39" customFormat="1" ht="30.75">
      <c r="A3" s="37" t="s">
        <v>39117</v>
      </c>
      <c r="B3" s="37" t="str">
        <f>IFERROR(VLOOKUP(D3,DB!A:K,11,0),"")</f>
        <v>R5</v>
      </c>
      <c r="C3" s="37">
        <v>1</v>
      </c>
      <c r="D3" s="37" t="s">
        <v>33268</v>
      </c>
      <c r="E3" s="37" t="s">
        <v>39100</v>
      </c>
      <c r="F3" s="38">
        <v>45926.188877314817</v>
      </c>
      <c r="G3" s="105">
        <f t="shared" ref="G3" ca="1" si="0">IFERROR(NOW()-F3,"")</f>
        <v>62.436582754628034</v>
      </c>
      <c r="H3" s="38">
        <v>45926.158159722225</v>
      </c>
      <c r="I3" s="37" t="str">
        <f>IFERROR(VLOOKUP(D3,DB!A:F,6,0),"")</f>
        <v>SCECO</v>
      </c>
      <c r="J3" s="37" t="str">
        <f>IFERROR(VLOOKUP(D3,DB!A:G,7,0),"")</f>
        <v>Good</v>
      </c>
      <c r="K3" s="37" t="s">
        <v>39118</v>
      </c>
      <c r="L3" s="37" t="str">
        <f>IFERROR(VLOOKUP(D3,DB!A:I,9,0),"")</f>
        <v>Latis</v>
      </c>
      <c r="M3" s="102"/>
    </row>
    <row r="4" spans="1:13" s="39" customFormat="1" ht="48" customHeight="1">
      <c r="A4" s="106" t="s">
        <v>39119</v>
      </c>
      <c r="B4" s="106" t="str">
        <f>IFERROR(VLOOKUP(D4,DB!A:K,11,0),"")</f>
        <v>R5</v>
      </c>
      <c r="C4" s="106">
        <v>1</v>
      </c>
      <c r="D4" s="106" t="s">
        <v>34758</v>
      </c>
      <c r="E4" s="106" t="s">
        <v>39100</v>
      </c>
      <c r="F4" s="107">
        <v>45948.661111111112</v>
      </c>
      <c r="G4" s="108">
        <f t="shared" ref="G4" ca="1" si="1">IFERROR(NOW()-F4,"")</f>
        <v>39.964348958332266</v>
      </c>
      <c r="H4" s="107">
        <v>45948.661111111112</v>
      </c>
      <c r="I4" s="106" t="str">
        <f>IFERROR(VLOOKUP(D4,DB!A:F,6,0),"")</f>
        <v>SCECO</v>
      </c>
      <c r="J4" s="106" t="str">
        <f>IFERROR(VLOOKUP(D4,DB!A:G,7,0),"")</f>
        <v>Dead</v>
      </c>
      <c r="K4" s="106" t="s">
        <v>39120</v>
      </c>
      <c r="L4" s="106" t="str">
        <f>IFERROR(VLOOKUP(D4,DB!A:I,9,0),"")</f>
        <v>Latis</v>
      </c>
    </row>
    <row r="5" spans="1:13" s="39" customFormat="1" ht="30.75">
      <c r="A5" s="106" t="s">
        <v>39121</v>
      </c>
      <c r="B5" s="106" t="str">
        <f>IFERROR(VLOOKUP(D5,DB!A:K,11,0),"")</f>
        <v>R5</v>
      </c>
      <c r="C5" s="106">
        <v>1</v>
      </c>
      <c r="D5" s="106" t="s">
        <v>36518</v>
      </c>
      <c r="E5" s="106" t="s">
        <v>39021</v>
      </c>
      <c r="F5" s="119">
        <v>45981.373298611114</v>
      </c>
      <c r="G5" s="108">
        <f ca="1">IFERROR(NOW()-F5,"")</f>
        <v>7.252161458331102</v>
      </c>
      <c r="H5" s="119">
        <v>45981.360798611109</v>
      </c>
      <c r="I5" s="106" t="str">
        <f>IFERROR(VLOOKUP(D5,DB!A:F,6,0),"")</f>
        <v>SCECO</v>
      </c>
      <c r="J5" s="106" t="str">
        <f>IFERROR(VLOOKUP(D5,DB!A:G,7,0),"")</f>
        <v>Dead</v>
      </c>
      <c r="K5" s="106" t="s">
        <v>39122</v>
      </c>
      <c r="L5" s="106" t="str">
        <f>IFERROR(VLOOKUP(D5,DB!A:I,9,0),"")</f>
        <v>Latis</v>
      </c>
    </row>
    <row r="6" spans="1:13">
      <c r="A6" s="37" t="s">
        <v>39123</v>
      </c>
      <c r="B6" s="37" t="str">
        <f>IFERROR(VLOOKUP(D6,DB!A:K,11,0),"")</f>
        <v>R5</v>
      </c>
      <c r="C6" s="37">
        <v>1</v>
      </c>
      <c r="D6" s="37" t="s">
        <v>38366</v>
      </c>
      <c r="E6" s="106" t="s">
        <v>39021</v>
      </c>
      <c r="F6" s="38" t="s">
        <v>24</v>
      </c>
      <c r="G6" s="144" t="str">
        <f t="shared" ref="G6:G24" ca="1" si="2">IFERROR(NOW()-F6,"")</f>
        <v/>
      </c>
      <c r="H6" s="38">
        <v>45988.561064814814</v>
      </c>
      <c r="I6" s="37" t="str">
        <f>IFERROR(VLOOKUP(D6,DB!A:F,6,0),"")</f>
        <v>SCECO</v>
      </c>
      <c r="J6" s="37" t="str">
        <f>IFERROR(VLOOKUP(D6,DB!A:G,7,0),"")</f>
        <v>Haj Removal</v>
      </c>
      <c r="K6" s="37" t="s">
        <v>39124</v>
      </c>
      <c r="L6" s="37" t="str">
        <f>IFERROR(VLOOKUP(D6,DB!A:I,9,0),"")</f>
        <v>Latis</v>
      </c>
    </row>
    <row r="7" spans="1:13">
      <c r="A7" s="37" t="s">
        <v>39125</v>
      </c>
      <c r="B7" s="37" t="str">
        <f>IFERROR(VLOOKUP(D7,DB!A:K,11,0),"")</f>
        <v>R5</v>
      </c>
      <c r="C7" s="37">
        <v>6</v>
      </c>
      <c r="D7" s="37" t="s">
        <v>32925</v>
      </c>
      <c r="E7" s="37" t="s">
        <v>39100</v>
      </c>
      <c r="F7" s="38">
        <v>45988.58315972222</v>
      </c>
      <c r="G7" s="144">
        <f t="shared" ca="1" si="2"/>
        <v>4.2300347224227153E-2</v>
      </c>
      <c r="H7" s="38">
        <v>45988.575520833336</v>
      </c>
      <c r="I7" s="37" t="str">
        <f>IFERROR(VLOOKUP(D7,DB!A:F,6,0),"")</f>
        <v>SCECO</v>
      </c>
      <c r="J7" s="37" t="str">
        <f>IFERROR(VLOOKUP(D7,DB!A:G,7,0),"")</f>
        <v>Dead</v>
      </c>
      <c r="K7" s="37" t="s">
        <v>39124</v>
      </c>
      <c r="L7" s="37" t="str">
        <f>IFERROR(VLOOKUP(D7,DB!A:I,9,0),"")</f>
        <v>Latis</v>
      </c>
    </row>
    <row r="8" spans="1:13">
      <c r="A8" s="37"/>
      <c r="B8" s="37" t="str">
        <f>IFERROR(VLOOKUP(D8,DB!A:K,11,0),"")</f>
        <v>R5</v>
      </c>
      <c r="C8" s="37"/>
      <c r="D8" s="37" t="s">
        <v>33392</v>
      </c>
      <c r="E8" s="37"/>
      <c r="F8" s="38"/>
      <c r="G8" s="144">
        <f t="shared" ca="1" si="2"/>
        <v>45988.625460069445</v>
      </c>
      <c r="H8" s="38"/>
      <c r="I8" s="37" t="str">
        <f>IFERROR(VLOOKUP(D8,DB!A:F,6,0),"")</f>
        <v>SCECO</v>
      </c>
      <c r="J8" s="37" t="str">
        <f>IFERROR(VLOOKUP(D8,DB!A:G,7,0),"")</f>
        <v>In progress</v>
      </c>
      <c r="K8" s="37"/>
      <c r="L8" s="37" t="str">
        <f>IFERROR(VLOOKUP(D8,DB!A:I,9,0),"")</f>
        <v>Latis</v>
      </c>
    </row>
    <row r="9" spans="1:13">
      <c r="A9" s="37"/>
      <c r="B9" s="37" t="str">
        <f>IFERROR(VLOOKUP(D9,DB!A:K,11,0),"")</f>
        <v/>
      </c>
      <c r="C9" s="37"/>
      <c r="D9" s="37"/>
      <c r="E9" s="37"/>
      <c r="F9" s="38"/>
      <c r="G9" s="144">
        <f t="shared" ca="1" si="2"/>
        <v>45988.625460069445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44">
        <f t="shared" ca="1" si="2"/>
        <v>45988.625460069445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44">
        <f t="shared" ca="1" si="2"/>
        <v>45988.625460069445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44">
        <f t="shared" ca="1" si="2"/>
        <v>45988.625460069445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44">
        <f t="shared" ca="1" si="2"/>
        <v>45988.625460069445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4">
        <f t="shared" ca="1" si="2"/>
        <v>45988.625460069445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44">
        <f t="shared" ca="1" si="2"/>
        <v>45988.625460069445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4">
        <f t="shared" ca="1" si="2"/>
        <v>45988.625460069445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4">
        <f t="shared" ca="1" si="2"/>
        <v>45988.625460069445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4">
        <f t="shared" ca="1" si="2"/>
        <v>45988.625460069445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4">
        <f t="shared" ca="1" si="2"/>
        <v>45988.625460069445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4">
        <f t="shared" ca="1" si="2"/>
        <v>45988.625460069445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t="shared" ca="1" si="2"/>
        <v>45988.625460069445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45988.625460069445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t="shared" ca="1" si="2"/>
        <v>45988.625460069445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t="shared" ca="1" si="2"/>
        <v>45988.625460069445</v>
      </c>
      <c r="H24" s="38"/>
      <c r="I24" s="37" t="str">
        <f>IFERROR(VLOOKUP(D24,DB!A:F,6,0),"")</f>
        <v/>
      </c>
      <c r="J24" s="37" t="str">
        <f>IFERROR(VLOOKUP(D24,DB!A:G,7,0),"")</f>
        <v/>
      </c>
      <c r="K24" s="37"/>
      <c r="L24" s="37" t="str">
        <f>IFERROR(VLOOKUP(D24,DB!A:I,9,0),"")</f>
        <v/>
      </c>
    </row>
  </sheetData>
  <dataValidations count="2">
    <dataValidation allowBlank="1" showInputMessage="1" showErrorMessage="1" sqref="E1" xr:uid="{920C6338-E771-4DAE-8C89-92A9093EA4DE}"/>
    <dataValidation type="list" allowBlank="1" showInputMessage="1" showErrorMessage="1" sqref="E2:E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0"/>
  <sheetViews>
    <sheetView workbookViewId="0">
      <selection activeCell="J2" sqref="J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03"/>
      <c r="B2" s="124"/>
      <c r="C2" s="103"/>
      <c r="D2" s="124"/>
      <c r="E2" s="103"/>
      <c r="F2" s="145"/>
      <c r="G2" s="72"/>
      <c r="H2" s="145"/>
      <c r="I2" s="124"/>
      <c r="J2" s="124"/>
      <c r="K2" s="103"/>
      <c r="L2" s="128"/>
    </row>
    <row r="3" spans="1:16382" ht="31.5" customHeight="1">
      <c r="A3" s="123"/>
      <c r="B3" s="124" t="str">
        <f>IFERROR(VLOOKUP(D3,DB!A:K,11,0),"")</f>
        <v/>
      </c>
      <c r="C3" s="125"/>
      <c r="D3" s="124"/>
      <c r="E3" s="106"/>
      <c r="F3"/>
      <c r="G3" s="72">
        <f ca="1">IFERROR(NOW()-F3,"-")</f>
        <v>45988.625460069445</v>
      </c>
      <c r="H3" s="126"/>
      <c r="I3" s="124" t="str">
        <f>IFERROR(VLOOKUP(D3,DB!A:F,6,0),"")</f>
        <v/>
      </c>
      <c r="J3" s="124" t="str">
        <f>IFERROR(VLOOKUP(D3,DB!A:G,7,0),"")</f>
        <v/>
      </c>
      <c r="K3" s="127"/>
      <c r="L3" s="128" t="str">
        <f>IFERROR(VLOOKUP(D3,DB!A:I,9,0),"")</f>
        <v/>
      </c>
    </row>
    <row r="4" spans="1:16382" ht="31.5" customHeight="1">
      <c r="A4" s="123"/>
      <c r="B4" s="124" t="str">
        <f>IFERROR(VLOOKUP(D4,DB!A:K,11,0),"")</f>
        <v/>
      </c>
      <c r="C4" s="125"/>
      <c r="D4" s="124"/>
      <c r="E4" s="106"/>
      <c r="F4" s="126"/>
      <c r="G4" s="72">
        <f ca="1">IFERROR(NOW()-F4,"-")</f>
        <v>45988.625460069445</v>
      </c>
      <c r="H4" s="126"/>
      <c r="I4" s="124" t="str">
        <f>IFERROR(VLOOKUP(D4,DB!A:F,6,0),"")</f>
        <v/>
      </c>
      <c r="J4" s="124" t="str">
        <f>IFERROR(VLOOKUP(D4,DB!A:G,7,0),"")</f>
        <v/>
      </c>
      <c r="K4" s="127"/>
      <c r="L4" s="128" t="str">
        <f>IFERROR(VLOOKUP(D4,DB!A:I,9,0),"")</f>
        <v/>
      </c>
    </row>
    <row r="5" spans="1:16382" ht="31.5" customHeight="1">
      <c r="A5" s="123"/>
      <c r="B5" s="124" t="str">
        <f>IFERROR(VLOOKUP(D5,DB!A:K,11,0),"")</f>
        <v/>
      </c>
      <c r="C5" s="125"/>
      <c r="D5" s="124"/>
      <c r="E5" s="106"/>
      <c r="F5" s="126"/>
      <c r="G5" s="72">
        <f ca="1">IFERROR(NOW()-F5,"-")</f>
        <v>45988.625460069445</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45988.625460069445</v>
      </c>
      <c r="H6" s="12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c r="G7" s="72">
        <f ca="1">IFERROR(NOW()-F7,"-")</f>
        <v>45988.625460069445</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45988.625460069445</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45988.625460069445</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45988.625460069445</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2"/>
      <c r="E11" s="106"/>
      <c r="F11" s="126"/>
      <c r="G11" s="72">
        <f ca="1">IFERROR(NOW()-F11,"-")</f>
        <v>45988.625460069445</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45988.625460069445</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45988.625460069445</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45988.625460069445</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45988.625460069445</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45988.625460069445</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45988.625460069445</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2"/>
      <c r="E18" s="106"/>
      <c r="F18" s="126"/>
      <c r="G18" s="72">
        <f ca="1">IFERROR(NOW()-F18,"-")</f>
        <v>45988.625460069445</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45988.625460069445</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45988.625460069445</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45988.625460069445</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45988.625460069445</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45988.625460069445</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45988.625460069445</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2"/>
      <c r="E25" s="106"/>
      <c r="F25" s="126"/>
      <c r="G25" s="72">
        <f ca="1">IFERROR(NOW()-F25,"-")</f>
        <v>45988.625460069445</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45988.625460069445</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45988.625460069445</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45988.625460069445</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45988.625460069445</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45988.625460069445</v>
      </c>
      <c r="H30" s="126"/>
      <c r="I30" s="124" t="str">
        <f>IFERROR(VLOOKUP(D30,DB!A:F,6,0),"")</f>
        <v/>
      </c>
      <c r="J30" s="124" t="str">
        <f>IFERROR(VLOOKUP(D30,DB!A:G,7,0),"")</f>
        <v/>
      </c>
      <c r="K30" s="127"/>
      <c r="L30" s="128" t="str">
        <f>IFERROR(VLOOKUP(D30,DB!A:I,9,0),"")</f>
        <v/>
      </c>
    </row>
  </sheetData>
  <dataValidations count="2">
    <dataValidation allowBlank="1" showInputMessage="1" showErrorMessage="1" sqref="E1" xr:uid="{9E1BC488-8814-4F8A-8DBE-742B3278AB71}"/>
    <dataValidation type="list" allowBlank="1" showInputMessage="1" showErrorMessage="1" sqref="E2:E3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2025-11-27T12:01:13Z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