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519" documentId="120_S{2AC9BD13-BADA-5192-A53E-5A8FF88502F6}" xr6:coauthVersionLast="47" xr6:coauthVersionMax="47" xr10:uidLastSave="{203ADC2E-0B32-42A3-8CF5-CAE2D4397A3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<sst xmlns="http://schemas.openxmlformats.org/spreadsheetml/2006/main" count="180301" uniqueCount="39132">
  <si>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</si>
  <si>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</si>
  <si>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</si>
  <si>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</si>
  <si>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</si>
  <si>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</si>
  <si>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</si>
  <si>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</si>
  <si>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</si>
  <si>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</si>
  <si>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</si>
  <si>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</si>
  <si>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</si>
  <si>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</si>
  <si>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</si>
  <si>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</si>
  <si>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</si>
  <si>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</si>
  <si>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</si>
  <si>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</si>
  <si>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</si>
  <si>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</si>
  <si>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</si>
  <si>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</si>
  <si>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</si>
  <si>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</si>
  <si>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</si>
  <si>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</si>
  <si>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</si>
  <si>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</si>
  <si>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</si>
  <si>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</si>
  <si>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</si>
  <si>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</si>
  <si>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</si>
  <si>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</si>
  <si>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</si>
  <si>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</si>
  <si>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</si>
  <si>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</si>
  <si>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</si>
  <si>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</si>
  <si>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</si>
  <si>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</si>
  <si>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</si>
  <si>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</si>
  <si>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</si>
  <si>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</si>
  <si>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</si>
  <si>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</si>
  <si>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</si>
  <si>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</si>
  <si>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</si>
  <si>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</si>
  <si>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</si>
  <si>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</si>
  <si>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</si>
  <si>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</si>
  <si>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</si>
  <si>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</si>
  <si>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</si>
  <si>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</si>
  <si>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</si>
  <si>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</si>
  <si>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</si>
  <si>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</si>
  <si>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</si>
  <si>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</si>
  <si>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</si>
  <si>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</si>
  <si>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</si>
  <si>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</si>
  <si>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</si>
  <si>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</si>
  <si>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</si>
  <si>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</si>
  <si>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</si>
  <si>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</si>
  <si>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</si>
  <si>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</si>
  <si>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</si>
  <si>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</si>
  <si>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</si>
  <si>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</si>
  <si>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</si>
  <si>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</si>
  <si>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</si>
  <si>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</si>
  <si>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</si>
  <si>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</si>
  <si>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</si>
  <si>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</si>
  <si>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</si>
  <si>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</si>
  <si>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</si>
  <si>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</si>
  <si>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</si>
  <si>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</si>
  <si>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</si>
  <si>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</si>
  <si>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</si>
  <si>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</si>
  <si>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</si>
  <si>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</si>
  <si>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</si>
  <si>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</si>
  <si>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</si>
  <si>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</si>
  <si>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</si>
  <si>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</si>
  <si>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</si>
  <si>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</si>
  <si>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</si>
  <si>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</si>
  <si>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</si>
  <si>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</si>
  <si>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</si>
  <si>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</si>
  <si>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</si>
  <si>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</si>
  <si>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</si>
  <si>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</si>
  <si>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</si>
  <si>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</si>
  <si>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</si>
  <si>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</si>
  <si>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</si>
  <si>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</si>
  <si>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</si>
  <si>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</si>
  <si>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</si>
  <si>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</si>
  <si>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</si>
  <si>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</si>
  <si>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</si>
  <si>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</si>
  <si>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</si>
  <si>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</si>
  <si>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</si>
  <si>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</si>
  <si>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</si>
  <si>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</si>
  <si>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</si>
  <si>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</si>
  <si>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</si>
  <si>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</si>
  <si>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</si>
  <si>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</si>
  <si>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</si>
  <si>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</si>
  <si>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</si>
  <si>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</si>
  <si>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</si>
  <si>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</si>
  <si>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</si>
  <si>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</si>
  <si>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</si>
  <si>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</si>
  <si>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</si>
  <si>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</si>
  <si>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</si>
  <si>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</si>
  <si>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</si>
  <si>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</si>
  <si>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</si>
  <si>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</si>
  <si>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</si>
  <si>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</si>
  <si>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</si>
  <si>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</si>
  <si>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</si>
  <si>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</si>
  <si>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</si>
  <si>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</si>
  <si>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</si>
  <si>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</si>
  <si>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</si>
  <si>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</si>
  <si>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</si>
  <si>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</si>
  <si>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</si>
  <si>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</si>
  <si>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</si>
  <si>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</si>
  <si>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</si>
  <si>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</si>
  <si>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</si>
  <si>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</si>
  <si>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</si>
  <si>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</si>
  <si>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</si>
  <si>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</si>
  <si>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</si>
  <si>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</si>
  <si>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</si>
  <si>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</si>
  <si>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</si>
  <si>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</si>
  <si>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</si>
  <si>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</si>
  <si>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</si>
  <si>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</si>
  <si>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</si>
  <si>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</si>
  <si>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</si>
  <si>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</si>
  <si>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</si>
  <si>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</si>
  <si>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</si>
  <si>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</si>
  <si>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</si>
  <si>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</si>
  <si>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</si>
  <si>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</si>
  <si>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</si>
  <si>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</si>
  <si>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</si>
  <si>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</si>
  <si>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</si>
  <si>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</si>
  <si>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</si>
  <si>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</si>
  <si>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</si>
  <si>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</si>
  <si>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</si>
  <si>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</si>
  <si>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</si>
  <si>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</si>
  <si>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</si>
  <si>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</si>
  <si>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</si>
  <si>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</si>
  <si>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</si>
  <si>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</si>
  <si>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</si>
  <si>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</si>
  <si>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</si>
  <si>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</si>
  <si>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</si>
  <si>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</si>
  <si>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</si>
  <si>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</si>
  <si>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</si>
  <si>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</si>
  <si>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</si>
  <si>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</si>
  <si>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</si>
  <si>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</si>
  <si>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</si>
  <si>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</si>
  <si>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</si>
  <si>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</si>
  <si>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</si>
  <si>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</si>
  <si>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</si>
  <si>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</si>
  <si>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</si>
  <si>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</si>
  <si>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</si>
  <si>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</si>
  <si>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</si>
  <si>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</si>
  <si>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</si>
  <si>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</si>
  <si>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</si>
  <si>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</si>
  <si>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</si>
  <si>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</si>
  <si>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</si>
  <si>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</si>
  <si>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</si>
  <si>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</si>
  <si>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</si>
  <si>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</si>
  <si>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</si>
  <si>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</si>
  <si>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</si>
  <si>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</si>
  <si>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</si>
  <si>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</si>
  <si>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</si>
  <si>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</si>
  <si>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</si>
  <si>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</si>
  <si>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</si>
  <si>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</si>
  <si>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</si>
  <si>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</si>
  <si>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</si>
  <si>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</si>
  <si>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</si>
  <si>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</si>
  <si>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</si>
  <si>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</si>
  <si>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</si>
  <si>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</si>
  <si>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</si>
  <si>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</si>
  <si>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</si>
  <si>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</si>
  <si>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</si>
  <si>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</si>
  <si>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</si>
  <si>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</si>
  <si>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</si>
  <si>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</si>
  <si>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</si>
  <si>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</si>
  <si>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</si>
  <si>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</si>
  <si>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</si>
  <si>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</si>
  <si>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</si>
  <si>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</si>
  <si>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</si>
  <si>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</si>
  <si>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</si>
  <si>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</si>
  <si>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</si>
  <si>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</si>
  <si>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</si>
  <si>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</si>
  <si>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</si>
  <si>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</si>
  <si>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</si>
  <si>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</si>
  <si>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</si>
  <si>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</si>
  <si>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</si>
  <si>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</si>
  <si>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</si>
  <si>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</si>
  <si>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</si>
  <si>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</si>
  <si>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</si>
  <si>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</si>
  <si>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</si>
  <si>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</si>
  <si>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</si>
  <si>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</si>
  <si>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</si>
  <si>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</si>
  <si>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</si>
  <si>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</si>
  <si>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</si>
  <si>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</si>
  <si>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</si>
  <si>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</si>
  <si>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</si>
  <si>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</si>
  <si>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</si>
  <si>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</si>
  <si>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</si>
  <si>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</si>
  <si>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</si>
  <si>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</si>
  <si>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</si>
  <si>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</si>
  <si>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</si>
  <si>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</si>
  <si>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</si>
  <si>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</si>
  <si>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</si>
  <si>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</si>
  <si>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</si>
  <si>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</si>
  <si>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</si>
  <si>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</si>
  <si>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</si>
  <si>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</si>
  <si>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</si>
  <si>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</si>
  <si>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</si>
  <si>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</si>
  <si>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</si>
  <si>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</si>
  <si>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</si>
  <si>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</si>
  <si>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</si>
  <si>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</si>
  <si>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</si>
  <si>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</si>
  <si>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</si>
  <si>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</si>
  <si>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</si>
  <si>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</si>
  <si>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</si>
  <si>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</si>
  <si>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</si>
  <si>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</si>
  <si>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</si>
  <si>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</si>
  <si>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</si>
  <si>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</si>
  <si>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</si>
  <si>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</si>
  <si>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</si>
  <si>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</si>
  <si>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</si>
  <si>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</si>
  <si>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</si>
  <si>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</si>
  <si>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</si>
  <si>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</si>
  <si>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</si>
  <si>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</si>
  <si>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</si>
  <si>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</si>
  <si>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</si>
  <si>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</si>
  <si>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</si>
  <si>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</si>
  <si>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</si>
  <si>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</si>
  <si>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</si>
  <si>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</si>
  <si>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</si>
  <si>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</si>
  <si>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</si>
  <si>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</si>
  <si>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</si>
  <si>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</si>
  <si>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</si>
  <si>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</si>
  <si>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</si>
  <si>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</si>
  <si>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</si>
  <si>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</si>
  <si>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</si>
  <si>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</si>
  <si>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</si>
  <si>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</si>
  <si>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</si>
  <si>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</si>
  <si>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</si>
  <si>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</si>
  <si>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</si>
  <si>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</si>
  <si>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</si>
  <si>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</si>
  <si>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</si>
  <si>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</si>
  <si>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</si>
  <si>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</si>
  <si>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</si>
  <si>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</si>
  <si>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</si>
  <si>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</si>
  <si>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</si>
  <si>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</si>
  <si>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</si>
  <si>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</si>
  <si>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</si>
  <si>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</si>
  <si>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</si>
  <si>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</si>
  <si>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</si>
  <si>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</si>
  <si>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</si>
  <si>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</si>
  <si>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</si>
  <si>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</si>
  <si>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</si>
  <si>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</si>
  <si>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</si>
  <si>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</si>
  <si>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</si>
  <si>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</si>
  <si>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</si>
  <si>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</si>
  <si>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</si>
  <si>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</si>
  <si>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</si>
  <si>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</si>
  <si>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</si>
  <si>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</si>
  <si>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</si>
  <si>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</si>
  <si>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</si>
  <si>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</si>
  <si>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</si>
  <si>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</si>
  <si>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</si>
  <si>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</si>
  <si>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</si>
  <si>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</si>
  <si>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</si>
  <si>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</si>
  <si>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</si>
  <si>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</si>
  <si>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</si>
  <si>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</si>
  <si>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</si>
  <si>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</si>
  <si>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</si>
  <si>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</si>
  <si>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</si>
  <si>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</si>
  <si>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</si>
  <si>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</si>
  <si>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</si>
  <si>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</si>
  <si>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</si>
  <si>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</si>
  <si>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</si>
  <si>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</si>
  <si>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</si>
  <si>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</si>
  <si>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</si>
  <si>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</si>
  <si>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</si>
  <si>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</si>
  <si>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</si>
  <si>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</si>
  <si>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</si>
  <si>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</si>
  <si>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</si>
  <si>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</si>
  <si>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</si>
  <si>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</si>
  <si>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</si>
  <si>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</si>
  <si>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</si>
  <si>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</si>
  <si>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</si>
  <si>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</si>
  <si>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</si>
  <si>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</si>
  <si>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</si>
  <si>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</si>
  <si>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</si>
  <si>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</si>
  <si>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</si>
  <si>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</si>
  <si>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</si>
  <si>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</si>
  <si>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</si>
  <si>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</si>
  <si>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</si>
  <si>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</si>
  <si>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</si>
  <si>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</si>
  <si>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</si>
  <si>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</si>
  <si>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</si>
  <si>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</si>
  <si>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</si>
  <si>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</si>
  <si>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</si>
  <si>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</si>
  <si>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</si>
  <si>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</si>
  <si>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</si>
  <si>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</si>
  <si>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</si>
  <si>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</si>
  <si>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</si>
  <si>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</si>
  <si>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</si>
  <si>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</si>
  <si>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</si>
  <si>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</si>
  <si>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</si>
  <si>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</si>
  <si>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</si>
  <si>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</si>
  <si>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</si>
  <si>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</si>
  <si>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</si>
  <si>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</si>
  <si>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</si>
  <si>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</si>
  <si>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</si>
  <si>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</si>
  <si>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</si>
  <si>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</si>
  <si>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</si>
  <si>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</si>
  <si>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</si>
  <si>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</si>
  <si>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</si>
  <si>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</si>
  <si>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</si>
  <si>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</si>
  <si>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</si>
  <si>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</si>
  <si>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</si>
  <si>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</si>
  <si>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</si>
  <si>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</si>
  <si>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</si>
  <si>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</si>
  <si>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</si>
  <si>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</si>
  <si>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</si>
  <si>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</si>
  <si>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</si>
  <si>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</si>
  <si>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</si>
  <si>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</si>
  <si>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</si>
  <si>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</si>
  <si>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</si>
  <si>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</si>
  <si>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</si>
  <si>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</si>
  <si>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</si>
  <si>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</si>
  <si>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</si>
  <si>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</si>
  <si>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</si>
  <si>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</si>
  <si>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</si>
  <si>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</si>
  <si>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</si>
  <si>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</si>
  <si>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</si>
  <si>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</si>
  <si>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</si>
  <si>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</si>
  <si>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</si>
  <si>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</si>
  <si>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</si>
  <si>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</si>
  <si>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</si>
  <si>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</si>
  <si>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</si>
  <si>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</si>
  <si>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</si>
  <si>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</si>
  <si>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</si>
  <si>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</si>
  <si>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</si>
  <si>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</si>
  <si>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</si>
  <si>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</si>
  <si>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</si>
  <si>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</si>
  <si>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</si>
  <si>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</si>
  <si>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</si>
  <si>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</si>
  <si>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</si>
  <si>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</si>
  <si>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</si>
  <si>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</si>
  <si>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</si>
  <si>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</si>
  <si>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</si>
  <si>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</si>
  <si>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</si>
  <si>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</si>
  <si>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</si>
  <si>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</si>
  <si>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</si>
  <si>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</si>
  <si>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</si>
  <si>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</si>
  <si>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</si>
  <si>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</si>
  <si>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</si>
  <si>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</si>
  <si>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</si>
  <si>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</si>
  <si>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</si>
  <si>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</si>
  <si>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</si>
  <si>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</si>
  <si>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</si>
  <si>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</si>
  <si>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</si>
  <si>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</si>
  <si>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</si>
  <si>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</si>
  <si>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</si>
  <si>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</si>
  <si>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</si>
  <si>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</si>
  <si>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</si>
  <si>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</si>
  <si>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</si>
  <si>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</si>
  <si>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</si>
  <si>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</si>
  <si>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</si>
  <si>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</si>
  <si>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</si>
  <si>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</si>
  <si>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</si>
  <si>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</si>
  <si>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</si>
  <si>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</si>
  <si>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</si>
  <si>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</si>
  <si>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</si>
  <si>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</si>
  <si>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</si>
  <si>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</si>
  <si>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</si>
  <si>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</si>
  <si>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</si>
  <si>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</si>
  <si>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</si>
  <si>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</si>
  <si>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</si>
  <si>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</si>
  <si>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</si>
  <si>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</si>
  <si>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</si>
  <si>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</si>
  <si>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</si>
  <si>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</si>
  <si>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</si>
  <si>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</si>
  <si>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</si>
  <si>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</si>
  <si>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</si>
  <si>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</si>
  <si>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</si>
  <si>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</si>
  <si>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</si>
  <si>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</si>
  <si>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</si>
  <si>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</si>
  <si>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</si>
  <si>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</si>
  <si>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</si>
  <si>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</si>
  <si>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</si>
  <si>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</si>
  <si>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</si>
  <si>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</si>
  <si>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</si>
  <si>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</si>
  <si>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</si>
  <si>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</si>
  <si>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</si>
  <si>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</si>
  <si>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</si>
  <si>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</si>
  <si>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</si>
  <si>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</si>
  <si>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</si>
  <si>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</si>
  <si>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</si>
  <si>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</si>
  <si>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</si>
  <si>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</si>
  <si>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</si>
  <si>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</si>
  <si>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</si>
  <si>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</si>
  <si>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</si>
  <si>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</si>
  <si>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</si>
  <si>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</si>
  <si>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</si>
  <si>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</si>
  <si>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</si>
  <si>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</si>
  <si>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</si>
  <si>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</si>
  <si>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</si>
  <si>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</si>
  <si>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</si>
  <si>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</si>
  <si>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</si>
  <si>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</si>
  <si>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</si>
  <si>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</si>
  <si>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</si>
  <si>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</si>
  <si>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</si>
  <si>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</si>
  <si>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</si>
  <si>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</si>
  <si>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</si>
  <si>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</si>
  <si>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</si>
  <si>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</si>
  <si>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</si>
  <si>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</si>
  <si>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</si>
  <si>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</si>
  <si>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</si>
  <si>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</si>
  <si>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</si>
  <si>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</si>
  <si>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</si>
  <si>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</si>
  <si>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</si>
  <si>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</si>
  <si>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</si>
  <si>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</si>
  <si>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</si>
  <si>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</si>
  <si>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</si>
  <si>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</si>
  <si>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</si>
  <si>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</si>
  <si>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</si>
  <si>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</si>
  <si>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</si>
  <si>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</si>
  <si>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</si>
  <si>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</si>
  <si>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</si>
  <si>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</si>
  <si>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</si>
  <si>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</si>
  <si>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</si>
  <si>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</si>
  <si>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</si>
  <si>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</si>
  <si>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</si>
  <si>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</si>
  <si>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</si>
  <si>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</si>
  <si>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</si>
  <si>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</si>
  <si>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</si>
  <si>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</si>
  <si>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</si>
  <si>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</si>
  <si>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</si>
  <si>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</si>
  <si>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</si>
  <si>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</si>
  <si>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</si>
  <si>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</si>
  <si>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</si>
  <si>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</si>
  <si>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</si>
  <si>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</si>
  <si>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</si>
  <si>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</si>
  <si>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</si>
  <si>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</si>
  <si>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</si>
  <si>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</si>
  <si>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</si>
  <si>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</si>
  <si>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</si>
  <si>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</si>
  <si>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</si>
  <si>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</si>
  <si>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</si>
  <si>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</si>
  <si>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</si>
  <si>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</si>
  <si>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</si>
  <si>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</si>
  <si>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</si>
  <si>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</si>
  <si>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</si>
  <si>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</si>
  <si>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</si>
  <si>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</si>
  <si>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</si>
  <si>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</si>
  <si>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</si>
  <si>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</si>
  <si>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</si>
  <si>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</si>
  <si>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</si>
  <si>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</si>
  <si>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</si>
  <si>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</si>
  <si>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</si>
  <si>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</si>
  <si>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</si>
  <si>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</si>
  <si>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</si>
  <si>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</si>
  <si>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</si>
  <si>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</si>
  <si>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</si>
  <si>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</si>
  <si>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</si>
  <si>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</si>
  <si>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</si>
  <si>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</si>
  <si>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</si>
  <si>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</si>
  <si>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</si>
  <si>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</si>
  <si>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</si>
  <si>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</si>
  <si>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</si>
  <si>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</si>
  <si>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</si>
  <si>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</si>
  <si>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</si>
  <si>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</si>
  <si>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</si>
  <si>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</si>
  <si>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</si>
  <si>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</si>
  <si>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</si>
  <si>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</si>
  <si>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</si>
  <si>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</si>
  <si>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</si>
  <si>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</si>
  <si>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</si>
  <si>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</si>
  <si>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</si>
  <si>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</si>
  <si>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</si>
  <si>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</si>
  <si>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</si>
  <si>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</si>
  <si>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</si>
  <si>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</si>
  <si>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</si>
  <si>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</si>
  <si>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</si>
  <si>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</si>
  <si>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</si>
  <si>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</si>
  <si>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</si>
  <si>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</si>
  <si>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</si>
  <si>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</si>
  <si>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</si>
  <si>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</si>
  <si>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</si>
  <si>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</si>
  <si>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</si>
  <si>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</si>
  <si>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</si>
  <si>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</si>
  <si>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</si>
  <si>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</si>
  <si>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</si>
  <si>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</si>
  <si>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</si>
  <si>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</si>
  <si>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</si>
  <si>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</si>
  <si>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</si>
  <si>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</si>
  <si>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</si>
  <si>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</si>
  <si>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</si>
  <si>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</si>
  <si>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</si>
  <si>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</si>
  <si>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</si>
  <si>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</si>
  <si>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</si>
  <si>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</si>
  <si>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</si>
  <si>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</si>
  <si>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</si>
  <si>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</si>
  <si>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</si>
  <si>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</si>
  <si>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</si>
  <si>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</si>
  <si>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</si>
  <si>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</si>
  <si>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</si>
  <si>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</si>
  <si>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</si>
  <si>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</si>
  <si>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</si>
  <si>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</si>
  <si>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</si>
  <si>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</si>
  <si>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</si>
  <si>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</si>
  <si>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</si>
  <si>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</si>
  <si>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</si>
  <si>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</si>
  <si>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</si>
  <si>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</si>
  <si>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</si>
  <si>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</si>
  <si>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</si>
  <si>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</si>
  <si>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</si>
  <si>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</si>
  <si>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</si>
  <si>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</si>
  <si>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</si>
  <si>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</si>
  <si>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</si>
  <si>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</si>
  <si>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</si>
  <si>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</si>
  <si>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</si>
  <si>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</si>
  <si>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</si>
  <si>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</si>
  <si>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</si>
  <si>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</si>
  <si>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</si>
  <si>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</si>
  <si>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</si>
  <si>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</si>
  <si>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</si>
  <si>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</si>
  <si>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</si>
  <si>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</si>
  <si>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</si>
  <si>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</si>
  <si>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</si>
  <si>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</si>
  <si>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</si>
  <si>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</si>
  <si>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</si>
  <si>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</si>
  <si>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</si>
  <si>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</si>
  <si>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</si>
  <si>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</si>
  <si>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</si>
  <si>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</si>
  <si>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</si>
  <si>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</si>
  <si>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</si>
  <si>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</si>
  <si>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</si>
  <si>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</si>
  <si>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</si>
  <si>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</si>
  <si>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</si>
  <si>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</si>
  <si>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</si>
  <si>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</si>
  <si>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</si>
  <si>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</si>
  <si>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</si>
  <si>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</si>
  <si>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</si>
  <si>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</si>
  <si>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</si>
  <si>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</si>
  <si>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</si>
  <si>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</si>
  <si>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</si>
  <si>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</si>
  <si>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</si>
  <si>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</si>
  <si>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</si>
  <si>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</si>
  <si>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</si>
  <si>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</si>
  <si>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</si>
  <si>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</si>
  <si>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</si>
  <si>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</si>
  <si>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</si>
  <si>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</si>
  <si>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</si>
  <si>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</si>
  <si>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</si>
  <si>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</si>
  <si>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</si>
  <si>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</si>
  <si>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</si>
  <si>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</si>
  <si>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</si>
  <si>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</si>
  <si>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</si>
  <si>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</si>
  <si>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</si>
  <si>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</si>
  <si>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</si>
  <si>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</si>
  <si>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</si>
  <si>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</si>
  <si>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</si>
  <si>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</si>
  <si>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</si>
  <si>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</si>
  <si>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</si>
  <si>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</si>
  <si>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</si>
  <si>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</si>
  <si>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</si>
  <si>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</si>
  <si>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</si>
  <si>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</si>
  <si>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</si>
  <si>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</si>
  <si>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</si>
  <si>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</si>
  <si>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</si>
  <si>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</si>
  <si>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</si>
  <si>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</si>
  <si>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</si>
  <si>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</si>
  <si>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</si>
  <si>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</si>
  <si>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</si>
  <si>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</si>
  <si>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</si>
  <si>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</si>
  <si>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</si>
  <si>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</si>
  <si>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</si>
  <si>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</si>
  <si>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</si>
  <si>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</si>
  <si>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</si>
  <si>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</si>
  <si>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</si>
  <si>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</si>
  <si>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</si>
  <si>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</si>
  <si>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</si>
  <si>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</si>
  <si>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</si>
  <si>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</si>
  <si>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</si>
  <si>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</si>
  <si>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</si>
  <si>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</si>
  <si>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</si>
  <si>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</si>
  <si>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</si>
  <si>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</si>
  <si>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</si>
  <si>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</si>
  <si>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</si>
  <si>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</si>
  <si>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</si>
  <si>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</si>
  <si>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</si>
  <si>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</si>
  <si>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</si>
  <si>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</si>
  <si>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</si>
  <si>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</si>
  <si>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</si>
  <si>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</si>
  <si>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</si>
  <si>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</si>
  <si>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</si>
  <si>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</si>
  <si>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</si>
  <si>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</si>
  <si>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</si>
  <si>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</si>
  <si>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</si>
  <si>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</si>
  <si>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</si>
  <si>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</si>
  <si>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</si>
  <si>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</si>
  <si>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</si>
  <si>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</si>
  <si>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</si>
  <si>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</si>
  <si>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</si>
  <si>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</si>
  <si>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</si>
  <si>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</si>
  <si>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</si>
  <si>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</si>
  <si>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</si>
  <si>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</si>
  <si>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</si>
  <si>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</si>
  <si>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</si>
  <si>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</si>
  <si>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</si>
  <si>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</si>
  <si>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</si>
  <si>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</si>
  <si>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</si>
  <si>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</si>
  <si>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</si>
  <si>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</si>
  <si>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</si>
  <si>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</si>
  <si>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</si>
  <si>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</si>
  <si>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</si>
  <si>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</si>
  <si>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</si>
  <si>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</si>
  <si>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</si>
  <si>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</si>
  <si>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</si>
  <si>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</si>
  <si>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</si>
  <si>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</si>
  <si>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</si>
  <si>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</si>
  <si>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</si>
  <si>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</si>
  <si>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</si>
  <si>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</si>
  <si>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</si>
  <si>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</si>
  <si>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</si>
  <si>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</si>
  <si>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</si>
  <si>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</si>
  <si>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</si>
  <si>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</si>
  <si>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</si>
  <si>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</si>
  <si>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</si>
  <si>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</si>
  <si>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</si>
  <si>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</si>
  <si>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</si>
  <si>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</si>
  <si>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</si>
  <si>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</si>
  <si>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</si>
  <si>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</si>
  <si>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</si>
  <si>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</si>
  <si>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</si>
  <si>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</si>
  <si>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</si>
  <si>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</si>
  <si>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</si>
  <si>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</si>
  <si>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</si>
  <si>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</si>
  <si>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</si>
  <si>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</si>
  <si>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</si>
  <si>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</si>
  <si>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</si>
  <si>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</si>
  <si>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</si>
  <si>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</si>
  <si>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</si>
  <si>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</si>
  <si>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</si>
  <si>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</si>
  <si>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</si>
  <si>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</si>
  <si>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</si>
  <si>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</si>
  <si>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</si>
  <si>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</si>
  <si>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</si>
  <si>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</si>
  <si>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</si>
  <si>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</si>
  <si>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</si>
  <si>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</si>
  <si>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</si>
  <si>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</si>
  <si>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</si>
  <si>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</si>
  <si>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</si>
  <si>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</si>
  <si>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</si>
  <si>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</si>
  <si>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</si>
  <si>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</si>
  <si>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</si>
  <si>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</si>
  <si>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</si>
  <si>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</si>
  <si>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</si>
  <si>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</si>
  <si>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</si>
  <si>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</si>
  <si>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</si>
  <si>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</si>
  <si>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</si>
  <si>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</si>
  <si>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</si>
  <si>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</si>
  <si>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</si>
  <si>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</si>
  <si>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</si>
  <si>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</si>
  <si>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</si>
  <si>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</si>
  <si>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</si>
  <si>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</si>
  <si>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</si>
  <si>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</si>
  <si>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</si>
  <si>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</si>
  <si>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</si>
  <si>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</si>
  <si>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</si>
  <si>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</si>
  <si>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</si>
  <si>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</si>
  <si>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</si>
  <si>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</si>
  <si>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</si>
  <si>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</si>
  <si>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</si>
  <si>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</si>
  <si>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</si>
  <si>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</si>
  <si>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</si>
  <si>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</si>
  <si>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</si>
  <si>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</si>
  <si>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</si>
  <si>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</si>
  <si>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</si>
  <si>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</si>
  <si>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</si>
  <si>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</si>
  <si>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</si>
  <si>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</si>
  <si>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</si>
  <si>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</si>
  <si>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</si>
  <si>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</si>
  <si>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</si>
  <si>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</si>
  <si>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</si>
  <si>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</si>
  <si>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</si>
  <si>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</si>
  <si>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</si>
  <si>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</si>
  <si>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</si>
  <si>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</si>
  <si>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</si>
  <si>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</si>
  <si>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</si>
  <si>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</si>
  <si>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</si>
  <si>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</si>
  <si>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</si>
  <si>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</si>
  <si>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</si>
  <si>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</si>
  <si>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</si>
  <si>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</si>
  <si>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</si>
  <si>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</si>
  <si>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</si>
  <si>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</si>
  <si>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</si>
  <si>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</si>
  <si>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</si>
  <si>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</si>
  <si>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</si>
  <si>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</si>
  <si>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</si>
  <si>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</si>
  <si>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</si>
  <si>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</si>
  <si>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</si>
  <si>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</si>
  <si>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</si>
  <si>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</si>
  <si>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</si>
  <si>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</si>
  <si>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</si>
  <si>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</si>
  <si>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</si>
  <si>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</si>
  <si>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</si>
  <si>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</si>
  <si>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</si>
  <si>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</si>
  <si>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</si>
  <si>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</si>
  <si>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</si>
  <si>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</si>
  <si>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</si>
  <si>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</si>
  <si>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</si>
  <si>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</si>
  <si>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</si>
  <si>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</si>
  <si>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</si>
  <si>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</si>
  <si>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</si>
  <si>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</si>
  <si>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</si>
  <si>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</si>
  <si>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</si>
  <si>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</si>
  <si>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</si>
  <si>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</si>
  <si>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</si>
  <si>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</si>
  <si>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</si>
  <si>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</si>
  <si>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</si>
  <si>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</si>
  <si>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</si>
  <si>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</si>
  <si>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</si>
  <si>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</si>
  <si>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</si>
  <si>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</si>
  <si>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</si>
  <si>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</si>
  <si>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</si>
  <si>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</si>
  <si>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</si>
  <si>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</si>
  <si>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</si>
  <si>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</si>
  <si>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</si>
  <si>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</si>
  <si>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</si>
  <si>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</si>
  <si>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</si>
  <si>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</si>
  <si>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</si>
  <si>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</si>
  <si>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</si>
  <si>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</si>
  <si>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</si>
  <si>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</si>
  <si>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</si>
  <si>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</si>
  <si>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</si>
  <si>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</si>
  <si>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</si>
  <si>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</si>
  <si>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</si>
  <si>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</si>
  <si>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</si>
  <si>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</si>
  <si>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</si>
  <si>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</si>
  <si>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</si>
  <si>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</si>
  <si>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</si>
  <si>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</si>
  <si>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</si>
  <si>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</si>
  <si>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</si>
  <si>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</si>
  <si>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</si>
  <si>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</si>
  <si>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</si>
  <si>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</si>
  <si>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</si>
  <si>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</si>
  <si>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</si>
  <si>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</si>
  <si>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</si>
  <si>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</si>
  <si>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</si>
  <si>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</si>
  <si>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</si>
  <si>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</si>
  <si>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</si>
  <si>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</si>
  <si>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</si>
  <si>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</si>
  <si>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</si>
  <si>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</si>
  <si>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</si>
  <si>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</si>
  <si>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</si>
  <si>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</si>
  <si>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</si>
  <si>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</si>
  <si>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</si>
  <si>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</si>
  <si>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</si>
  <si>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</si>
  <si>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</si>
  <si>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</si>
  <si>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</si>
  <si>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</si>
  <si>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</si>
  <si>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</si>
  <si>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</si>
  <si>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</si>
  <si>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</si>
  <si>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</si>
  <si>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</si>
  <si>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</si>
  <si>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</si>
  <si>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</si>
  <si>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</si>
  <si>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</si>
  <si>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</si>
  <si>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</si>
  <si>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</si>
  <si>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</si>
  <si>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</si>
  <si>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</si>
  <si>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</si>
  <si>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</si>
  <si>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</si>
  <si>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</si>
  <si>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</si>
  <si>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</si>
  <si>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</si>
  <si>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</si>
  <si>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</si>
  <si>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</si>
  <si>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</si>
  <si>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</si>
  <si>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</si>
  <si>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</si>
  <si>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</si>
  <si>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</si>
  <si>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</si>
  <si>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</si>
  <si>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</si>
  <si>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</si>
  <si>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</si>
  <si>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</si>
  <si>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</si>
  <si>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</si>
  <si>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</si>
  <si>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</si>
  <si>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</si>
  <si>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</si>
  <si>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</si>
  <si>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</si>
  <si>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</si>
  <si>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</si>
  <si>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</si>
  <si>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</si>
  <si>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</si>
  <si>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</si>
  <si>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</si>
  <si>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</si>
  <si>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</si>
  <si>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</si>
  <si>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</si>
  <si>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</si>
  <si>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</si>
  <si>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</si>
  <si>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</si>
  <si>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</si>
  <si>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</si>
  <si>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</si>
  <si>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</si>
  <si>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</si>
  <si>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</si>
  <si>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</si>
  <si>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</si>
  <si>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</si>
  <si>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</si>
  <si>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</si>
  <si>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</si>
  <si>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</si>
  <si>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</si>
  <si>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</si>
  <si>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</si>
  <si>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</si>
  <si>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</si>
  <si>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</si>
  <si>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</si>
  <si>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</si>
  <si>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</si>
  <si>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</si>
  <si>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</si>
  <si>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</si>
  <si>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</si>
  <si>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</si>
  <si>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</si>
  <si>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</si>
  <si>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</si>
  <si>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</si>
  <si>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</si>
  <si>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</si>
  <si>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</si>
  <si>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</si>
  <si>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</si>
  <si>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</si>
  <si>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</si>
  <si>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</si>
  <si>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</si>
  <si>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</si>
  <si>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</si>
  <si>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</si>
  <si>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</si>
  <si>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</si>
  <si>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</si>
  <si>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</si>
  <si>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</si>
  <si>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</si>
  <si>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</si>
  <si>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</si>
  <si>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</si>
  <si>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</si>
  <si>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</si>
  <si>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</si>
  <si>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</si>
  <si>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</si>
  <si>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</si>
  <si>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</si>
  <si>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</si>
  <si>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</si>
  <si>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</si>
  <si>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</si>
  <si>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</si>
  <si>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</si>
  <si>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</si>
  <si>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</si>
  <si>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</si>
  <si>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</si>
  <si>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</si>
  <si>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</si>
  <si>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</si>
  <si>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</si>
  <si>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</si>
  <si>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</si>
  <si>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</si>
  <si>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</si>
  <si>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</si>
  <si>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</si>
  <si>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</si>
  <si>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</si>
  <si>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</si>
  <si>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</si>
  <si>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</si>
  <si>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</si>
  <si>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</si>
  <si>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</si>
  <si>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</si>
  <si>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</si>
  <si>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</si>
  <si>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</si>
  <si>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</si>
  <si>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</si>
  <si>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</si>
  <si>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</si>
  <si>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</si>
  <si>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</si>
  <si>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</si>
  <si>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</si>
  <si>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</si>
  <si>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</si>
  <si>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</si>
  <si>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</si>
  <si>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</si>
  <si>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</si>
  <si>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</si>
  <si>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</si>
  <si>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</si>
  <si>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</si>
  <si>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</si>
  <si>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</si>
  <si>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</si>
  <si>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</si>
  <si>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</si>
  <si>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</si>
  <si>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</si>
  <si>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</si>
  <si>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</si>
  <si>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</si>
  <si>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</si>
  <si>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</si>
  <si>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</si>
  <si>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</si>
  <si>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</si>
  <si>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</si>
  <si>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</si>
  <si>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</si>
  <si>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</si>
  <si>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</si>
  <si>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</si>
  <si>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</si>
  <si>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</si>
  <si>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</si>
  <si>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</si>
  <si>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</si>
  <si>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</si>
  <si>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</si>
  <si>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</si>
  <si>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</si>
  <si>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</si>
  <si>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</si>
  <si>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</si>
  <si>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</si>
  <si>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</si>
  <si>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</si>
  <si>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</si>
  <si>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</si>
  <si>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</si>
  <si>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</si>
  <si>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</si>
  <si>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</si>
  <si>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</si>
  <si>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</si>
  <si>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</si>
  <si>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</si>
  <si>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</si>
  <si>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</si>
  <si>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</si>
  <si>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</si>
  <si>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</si>
  <si>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</si>
  <si>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</si>
  <si>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</si>
  <si>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</si>
  <si>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</si>
  <si>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</si>
  <si>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</si>
  <si>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</si>
  <si>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</si>
  <si>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</si>
  <si>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</si>
  <si>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</si>
  <si>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</si>
  <si>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</si>
  <si>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</si>
  <si>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</si>
  <si>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</si>
  <si>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</si>
  <si>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</si>
  <si>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</si>
  <si>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</si>
  <si>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</si>
  <si>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</si>
  <si>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</si>
  <si>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</si>
  <si>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</si>
  <si>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</si>
  <si>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</si>
  <si>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</si>
  <si>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</si>
  <si>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</si>
  <si>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</si>
  <si>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</si>
  <si>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</si>
  <si>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</si>
  <si>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</si>
  <si>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</si>
  <si>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</si>
  <si>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</si>
  <si>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</si>
  <si>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</si>
  <si>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</si>
  <si>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</si>
  <si>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</si>
  <si>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</si>
  <si>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</si>
  <si>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</si>
  <si>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</si>
  <si>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</si>
  <si>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</si>
  <si>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</si>
  <si>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</si>
  <si>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</si>
  <si>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</si>
  <si>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</si>
  <si>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</si>
  <si>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</si>
  <si>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</si>
  <si>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</si>
  <si>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</si>
  <si>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</si>
  <si>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</si>
  <si>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</si>
  <si>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</si>
  <si>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</si>
  <si>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</si>
  <si>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</si>
  <si>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</si>
  <si>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</si>
  <si>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</si>
  <si>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</si>
  <si>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</si>
  <si>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</si>
  <si>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</si>
  <si>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</si>
  <si>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</si>
  <si>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</si>
  <si>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</si>
  <si>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</si>
  <si>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</si>
  <si>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</si>
  <si>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</si>
  <si>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</si>
  <si>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</si>
  <si>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</si>
  <si>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</si>
  <si>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</si>
  <si>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</si>
  <si>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</si>
  <si>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</si>
  <si>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</si>
  <si>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</si>
  <si>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</si>
  <si>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</si>
  <si>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</si>
  <si>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</si>
  <si>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</si>
  <si>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</si>
  <si>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</si>
  <si>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</si>
  <si>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</si>
  <si>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</si>
  <si>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</si>
  <si>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</si>
  <si>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</si>
  <si>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</si>
  <si>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</si>
  <si>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</si>
  <si>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</si>
  <si>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</si>
  <si>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</si>
  <si>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</si>
  <si>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</si>
  <si>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</si>
  <si>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</si>
  <si>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</si>
  <si>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</si>
  <si>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</si>
  <si>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</si>
  <si>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</si>
  <si>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</si>
  <si>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</si>
  <si>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</si>
  <si>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</si>
  <si>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</si>
  <si>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</si>
  <si>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</si>
  <si>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</si>
  <si>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</si>
  <si>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</si>
  <si>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</si>
  <si>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</si>
  <si>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</si>
  <si>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</si>
  <si>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</si>
  <si>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</si>
  <si>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</si>
  <si>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</si>
  <si>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</si>
  <si>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</si>
  <si>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</si>
  <si>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</si>
  <si>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</si>
  <si>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</si>
  <si>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</si>
  <si>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</si>
  <si>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</si>
  <si>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</si>
  <si>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</si>
  <si>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</si>
  <si>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</si>
  <si>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</si>
  <si>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</si>
  <si>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</si>
  <si>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</si>
  <si>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</si>
  <si>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</si>
  <si>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</si>
  <si>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</si>
  <si>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</si>
  <si>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</si>
  <si>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</si>
  <si>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</si>
  <si>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</si>
  <si>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</si>
  <si>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</si>
  <si>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</si>
  <si>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</si>
  <si>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</si>
  <si>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</si>
  <si>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</si>
  <si>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</si>
  <si>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</si>
  <si>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</si>
  <si>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</si>
  <si>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</si>
  <si>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</si>
  <si>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</si>
  <si>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</si>
  <si>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</si>
  <si>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</si>
  <si>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</si>
  <si>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</si>
  <si>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</si>
  <si>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</si>
  <si>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</si>
  <si>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</si>
  <si>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</si>
  <si>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</si>
  <si>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</si>
  <si>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</si>
  <si>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</si>
  <si>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</si>
  <si>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</si>
  <si>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</si>
  <si>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</si>
  <si>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</si>
  <si>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</si>
  <si>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</si>
  <si>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</si>
  <si>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</si>
  <si>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</si>
  <si>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</si>
  <si>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</si>
  <si>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</si>
  <si>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</si>
  <si>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</si>
  <si>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</si>
  <si>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</si>
  <si>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</si>
  <si>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</si>
  <si>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</si>
  <si>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</si>
  <si>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</si>
  <si>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</si>
  <si>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</si>
  <si>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</si>
  <si>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</si>
  <si>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</si>
  <si>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</si>
  <si>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</si>
  <si>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</si>
  <si>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</si>
  <si>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</si>
  <si>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</si>
  <si>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</si>
  <si>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</si>
  <si>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</si>
  <si>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</si>
  <si>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</si>
  <si>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</si>
  <si>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</si>
  <si>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</si>
  <si>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</si>
  <si>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</si>
  <si>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</si>
  <si>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</si>
  <si>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</si>
  <si>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</si>
  <si>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</si>
  <si>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</si>
  <si>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</si>
  <si>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</si>
  <si>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</si>
  <si>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</si>
  <si>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</si>
  <si>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</si>
  <si>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</si>
  <si>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</si>
  <si>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</si>
  <si>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</si>
  <si>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</si>
  <si>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</si>
  <si>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</si>
  <si>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</si>
  <si>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</si>
  <si>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</si>
  <si>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</si>
  <si>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</si>
  <si>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</si>
  <si>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</si>
  <si>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</si>
  <si>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</si>
  <si>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</si>
  <si>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</si>
  <si>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</si>
  <si>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</si>
  <si>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</si>
  <si>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</si>
  <si>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</si>
  <si>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</si>
  <si>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</si>
  <si>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</si>
  <si>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</si>
  <si>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</si>
  <si>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</si>
  <si>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</si>
  <si>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</si>
  <si>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</si>
  <si>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</si>
  <si>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</si>
  <si>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</si>
  <si>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</si>
  <si>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</si>
  <si>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</si>
  <si>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</si>
  <si>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</si>
  <si>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</si>
  <si>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</si>
  <si>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</si>
  <si>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</si>
  <si>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</si>
  <si>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</si>
  <si>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</si>
  <si>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</si>
  <si>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</si>
  <si>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</si>
  <si>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</si>
  <si>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</si>
  <si>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</si>
  <si>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</si>
  <si>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</si>
  <si>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</si>
  <si>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</si>
  <si>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</si>
  <si>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</si>
  <si>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</si>
  <si>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</si>
  <si>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</si>
  <si>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</si>
  <si>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</si>
  <si>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</si>
  <si>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</si>
  <si>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</si>
  <si>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</si>
  <si>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</si>
  <si>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</si>
  <si>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</si>
  <si>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</si>
  <si>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</si>
  <si>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</si>
  <si>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</si>
  <si>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</si>
  <si>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</si>
  <si>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</si>
  <si>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</si>
  <si>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</si>
  <si>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</si>
  <si>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</si>
  <si>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</si>
  <si>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</si>
  <si>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</si>
  <si>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</si>
  <si>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</si>
  <si>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</si>
  <si>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</si>
  <si>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</si>
  <si>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</si>
  <si>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</si>
  <si>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</si>
  <si>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</si>
  <si>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</si>
  <si>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</si>
  <si>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</si>
  <si>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</si>
  <si>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</si>
  <si>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</si>
  <si>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</si>
  <si>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</si>
  <si>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</si>
  <si>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</si>
  <si>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</si>
  <si>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</si>
  <si>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</si>
  <si>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</si>
  <si>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</si>
  <si>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</si>
  <si>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</si>
  <si>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</si>
  <si>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</si>
  <si>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</si>
  <si>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</si>
  <si>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</si>
  <si>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</si>
  <si>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</si>
  <si>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</si>
  <si>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</si>
  <si>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</si>
  <si>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</si>
  <si>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</si>
  <si>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</si>
  <si>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</si>
  <si>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</si>
  <si>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</si>
  <si>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</si>
  <si>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</si>
  <si>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</si>
  <si>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</si>
  <si>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</si>
  <si>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</si>
  <si>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</si>
  <si>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</si>
  <si>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</si>
  <si>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</si>
  <si>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</si>
  <si>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</si>
  <si>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</si>
  <si>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</si>
  <si>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</si>
  <si>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</si>
  <si>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</si>
  <si>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</si>
  <si>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</si>
  <si>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</si>
  <si>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</si>
  <si>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</si>
  <si>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</si>
  <si>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</si>
  <si>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</si>
  <si>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</si>
  <si>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</si>
  <si>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</si>
  <si>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</si>
  <si>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</si>
  <si>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</si>
  <si>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</si>
  <si>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</si>
  <si>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</si>
  <si>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</si>
  <si>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</si>
  <si>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</si>
  <si>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</si>
  <si>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</si>
  <si>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</si>
  <si>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</si>
  <si>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</si>
  <si>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</si>
  <si>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</si>
  <si>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</si>
  <si>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</si>
  <si>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</si>
  <si>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</si>
  <si>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</si>
  <si>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</si>
  <si>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</si>
  <si>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</si>
  <si>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</si>
  <si>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</si>
  <si>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</si>
  <si>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</si>
  <si>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</si>
  <si>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</si>
  <si>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</si>
  <si>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</si>
  <si>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</si>
  <si>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</si>
  <si>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</si>
  <si>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</si>
  <si>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</si>
  <si>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</si>
  <si>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</si>
  <si>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</si>
  <si>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</si>
  <si>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</si>
  <si>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</si>
  <si>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</si>
  <si>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</si>
  <si>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</si>
  <si>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</si>
  <si>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</si>
  <si>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</si>
  <si>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</si>
  <si>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</si>
  <si>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</si>
  <si>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</si>
  <si>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</si>
  <si>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</si>
  <si>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</si>
  <si>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</si>
  <si>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</si>
  <si>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</si>
  <si>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</si>
  <si>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</si>
  <si>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</si>
  <si>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</si>
  <si>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</si>
  <si>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</si>
  <si>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</si>
  <si>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</si>
  <si>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</si>
  <si>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</si>
  <si>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</si>
  <si>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</si>
  <si>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</si>
  <si>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</si>
  <si>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</si>
  <si>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</si>
  <si>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</si>
  <si>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</si>
  <si>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</si>
  <si>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</si>
  <si>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</si>
  <si>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</si>
  <si>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</si>
  <si>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</si>
  <si>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</si>
  <si>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</si>
  <si>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</si>
  <si>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</si>
  <si>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</si>
  <si>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</si>
  <si>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</si>
  <si>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</si>
  <si>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</si>
  <si>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</si>
  <si>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</si>
  <si>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</si>
  <si>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</si>
  <si>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</si>
  <si>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</si>
  <si>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</si>
  <si>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</si>
  <si>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</si>
  <si>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</si>
  <si>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</si>
  <si>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</si>
  <si>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</si>
  <si>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</si>
  <si>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</si>
  <si>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</si>
  <si>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</si>
  <si>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</si>
  <si>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</si>
  <si>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</si>
  <si>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</si>
  <si>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</si>
  <si>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</si>
  <si>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</si>
  <si>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</si>
  <si>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</si>
  <si>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</si>
  <si>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</si>
  <si>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</si>
  <si>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</si>
  <si>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</si>
  <si>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</si>
  <si>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</si>
  <si>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</si>
  <si>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</si>
  <si>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</si>
  <si>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</si>
  <si>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</si>
  <si>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</si>
  <si>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</si>
  <si>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</si>
  <si>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</si>
  <si>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</si>
  <si>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</si>
  <si>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</si>
  <si>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</si>
  <si>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</si>
  <si>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</si>
  <si>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</si>
  <si>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</si>
  <si>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</si>
  <si>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</si>
  <si>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</si>
  <si>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</si>
  <si>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</si>
  <si>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</si>
  <si>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</si>
  <si>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</si>
  <si>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</si>
  <si>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</si>
  <si>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</si>
  <si>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</si>
  <si>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</si>
  <si>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</si>
  <si>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</si>
  <si>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</si>
  <si>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</si>
  <si>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</si>
  <si>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</si>
  <si>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</si>
  <si>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</si>
  <si>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</si>
  <si>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</si>
  <si>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</si>
  <si>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</si>
  <si>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</si>
  <si>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</si>
  <si>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</si>
  <si>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</si>
  <si>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</si>
  <si>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</si>
  <si>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</si>
  <si>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</si>
  <si>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</si>
  <si>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</si>
  <si>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</si>
  <si>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</si>
  <si>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</si>
  <si>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</si>
  <si>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</si>
  <si>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</si>
  <si>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</si>
  <si>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</si>
  <si>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</si>
  <si>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</si>
  <si>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</si>
  <si>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</si>
  <si>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</si>
  <si>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</si>
  <si>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</si>
  <si>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</si>
  <si>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</si>
  <si>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</si>
  <si>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</si>
  <si>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</si>
  <si>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</si>
  <si>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</si>
  <si>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</si>
  <si>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</si>
  <si>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</si>
  <si>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</si>
  <si>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</si>
  <si>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</si>
  <si>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</si>
  <si>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</si>
  <si>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</si>
  <si>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</si>
  <si>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</si>
  <si>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</si>
  <si>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</si>
  <si>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</si>
  <si>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</si>
  <si>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</si>
  <si>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</si>
  <si>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</si>
  <si>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</si>
  <si>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</si>
  <si>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</si>
  <si>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</si>
  <si>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</si>
  <si>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</si>
  <si>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</si>
  <si>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</si>
  <si>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</si>
  <si>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</si>
  <si>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</si>
  <si>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</si>
  <si>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</si>
  <si>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</si>
  <si>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</si>
  <si>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</si>
  <si>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</si>
  <si>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</si>
  <si>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</si>
  <si>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</si>
  <si>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</si>
  <si>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</si>
  <si>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</si>
  <si>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</si>
  <si>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</si>
  <si>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</si>
  <si>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</si>
  <si>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</si>
  <si>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</si>
  <si>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</si>
  <si>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</si>
  <si>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</si>
  <si>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</si>
  <si>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</si>
  <si>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</si>
  <si>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</si>
  <si>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</si>
  <si>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</si>
  <si>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</si>
  <si>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</si>
  <si>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</si>
  <si>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</si>
  <si>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</si>
  <si>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</si>
  <si>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</si>
  <si>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</si>
  <si>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</si>
  <si>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</si>
  <si>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</si>
  <si>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</si>
  <si>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</si>
  <si>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</si>
  <si>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</si>
  <si>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</si>
  <si>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</si>
  <si>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</si>
  <si>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</si>
  <si>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</si>
  <si>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</si>
  <si>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</si>
  <si>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</si>
  <si>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</si>
  <si>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</si>
  <si>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</si>
  <si>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</si>
  <si>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</si>
  <si>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</si>
  <si>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</si>
  <si>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</si>
  <si>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</si>
  <si>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</si>
  <si>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</si>
  <si>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</si>
  <si>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</si>
  <si>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</si>
  <si>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</si>
  <si>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</si>
  <si>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</si>
  <si>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</si>
  <si>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</si>
  <si>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</si>
  <si>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</si>
  <si>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</si>
  <si>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</si>
  <si>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</si>
  <si>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</si>
  <si>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</si>
  <si>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</si>
  <si>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</si>
  <si>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</si>
  <si>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</si>
  <si>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</si>
  <si>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</si>
  <si>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</si>
  <si>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</si>
  <si>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</si>
  <si>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</si>
  <si>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</si>
  <si>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</si>
  <si>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</si>
  <si>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</si>
  <si>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</si>
  <si>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</si>
  <si>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</si>
  <si>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</si>
  <si>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</si>
  <si>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</si>
  <si>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</si>
  <si>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</si>
  <si>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</si>
  <si>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</si>
  <si>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</si>
  <si>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</si>
  <si>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</si>
  <si>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</si>
  <si>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</si>
  <si>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</si>
  <si>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</si>
  <si>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</si>
  <si>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</si>
  <si>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</si>
  <si>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</si>
  <si>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</si>
  <si>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</si>
  <si>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</si>
  <si>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</si>
  <si>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</si>
  <si>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</si>
  <si>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</si>
  <si>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</si>
  <si>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</si>
  <si>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</si>
  <si>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</si>
  <si>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</si>
  <si>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</si>
  <si>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</si>
  <si>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</si>
  <si>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</si>
  <si>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</si>
  <si>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</si>
  <si>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</si>
  <si>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</si>
  <si>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</si>
  <si>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</si>
  <si>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</si>
  <si>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</si>
  <si>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</si>
  <si>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</si>
  <si>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</si>
  <si>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</si>
  <si>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</si>
  <si>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</si>
  <si>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</si>
  <si>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</si>
  <si>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</si>
  <si>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</si>
  <si>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</si>
  <si>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</si>
  <si>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</si>
  <si>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</si>
  <si>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</si>
  <si>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</si>
  <si>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</si>
  <si>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</si>
  <si>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</si>
  <si>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</si>
  <si>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</si>
  <si>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</si>
  <si>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</si>
  <si>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</si>
  <si>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</si>
  <si>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</si>
  <si>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</si>
  <si>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</si>
  <si>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</si>
  <si>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</si>
  <si>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</si>
  <si>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</si>
  <si>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</si>
  <si>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</si>
  <si>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</si>
  <si>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</si>
  <si>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</si>
  <si>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</si>
  <si>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</si>
  <si>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</si>
  <si>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</si>
  <si>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</si>
  <si>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</si>
  <si>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</si>
  <si>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</si>
  <si>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</si>
  <si>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</si>
  <si>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</si>
  <si>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</si>
  <si>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</si>
  <si>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</si>
  <si>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</si>
  <si>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</si>
  <si>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</si>
  <si>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</si>
  <si>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</si>
  <si>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</si>
  <si>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</si>
  <si>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</si>
  <si>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</si>
  <si>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</si>
  <si>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</si>
  <si>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</si>
  <si>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</si>
  <si>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</si>
  <si>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</si>
  <si>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</si>
  <si>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</si>
  <si>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</si>
  <si>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</si>
  <si>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</si>
  <si>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</si>
  <si>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</si>
  <si>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</si>
  <si>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</si>
  <si>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</si>
  <si>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</si>
  <si>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</si>
  <si>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</si>
  <si>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</si>
  <si>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</si>
  <si>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</si>
  <si>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</si>
  <si>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</si>
  <si>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</si>
  <si>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</si>
  <si>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</si>
  <si>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</si>
  <si>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</si>
  <si>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</si>
  <si>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</si>
  <si>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</si>
  <si>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</si>
  <si>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</si>
  <si>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</si>
  <si>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</si>
  <si>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</si>
  <si>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</si>
  <si>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</si>
  <si>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</si>
  <si>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</si>
  <si>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</si>
  <si>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</si>
  <si>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</si>
  <si>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</si>
  <si>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</si>
  <si>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</si>
  <si>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</si>
  <si>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</si>
  <si>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</si>
  <si>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</si>
  <si>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</si>
  <si>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</si>
  <si>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</si>
  <si>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</si>
  <si>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</si>
  <si>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</si>
  <si>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</si>
  <si>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</si>
  <si>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</si>
  <si>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</si>
  <si>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</si>
  <si>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</si>
  <si>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</si>
  <si>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</si>
  <si>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</si>
  <si>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</si>
  <si>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</si>
  <si>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</si>
  <si>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</si>
  <si>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</si>
  <si>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</si>
  <si>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</si>
  <si>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</si>
  <si>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</si>
  <si>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</si>
  <si>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</si>
  <si>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</si>
  <si>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</si>
  <si>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</si>
  <si>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</si>
  <si>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</si>
  <si>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</si>
  <si>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</si>
  <si>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</si>
  <si>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</si>
  <si>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</si>
  <si>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</si>
  <si>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</si>
  <si>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</si>
  <si>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</si>
  <si>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</si>
  <si>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</si>
  <si>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</si>
  <si>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</si>
  <si>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</si>
  <si>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</si>
  <si>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</si>
  <si>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</si>
  <si>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</si>
  <si>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</si>
  <si>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</si>
  <si>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</si>
  <si>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</si>
  <si>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</si>
  <si>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</si>
  <si>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</si>
  <si>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</si>
  <si>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</si>
  <si>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</si>
  <si>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</si>
  <si>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</si>
  <si>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</si>
  <si>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</si>
  <si>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</si>
  <si>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</si>
  <si>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</si>
  <si>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</si>
  <si>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</si>
  <si>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</si>
  <si>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</si>
  <si>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</si>
  <si>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</si>
  <si>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</si>
  <si>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</si>
  <si>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</si>
  <si>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</si>
  <si>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</si>
  <si>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</si>
  <si>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</si>
  <si>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</si>
  <si>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</si>
  <si>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</si>
  <si>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</si>
  <si>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</si>
  <si>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</si>
  <si>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</si>
  <si>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</si>
  <si>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</si>
  <si>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</si>
  <si>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</si>
  <si>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</si>
  <si>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</si>
  <si>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</si>
  <si>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</si>
  <si>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</si>
  <si>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</si>
  <si>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</si>
  <si>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</si>
  <si>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</si>
  <si>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</si>
  <si>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</si>
  <si>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</si>
  <si>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</si>
  <si>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</si>
  <si>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</si>
  <si>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</si>
  <si>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</si>
  <si>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</si>
  <si>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</si>
  <si>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</si>
  <si>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</si>
  <si>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</si>
  <si>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</si>
  <si>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</si>
  <si>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</si>
  <si>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</si>
  <si>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</si>
  <si>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</si>
  <si>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</si>
  <si>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</si>
  <si>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</si>
  <si>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</si>
  <si>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</si>
  <si>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</si>
  <si>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</si>
  <si>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</si>
  <si>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</si>
  <si>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</si>
  <si>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</si>
  <si>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</si>
  <si>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</si>
  <si>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</si>
  <si>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</si>
  <si>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</si>
  <si>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</si>
  <si>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</si>
  <si>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</si>
  <si>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</si>
  <si>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</si>
  <si>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</si>
  <si>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</si>
  <si>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</si>
  <si>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</si>
  <si>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</si>
  <si>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</si>
  <si>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</si>
  <si>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</si>
  <si>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</si>
  <si>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</si>
  <si>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</si>
  <si>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</si>
  <si>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</si>
  <si>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</si>
  <si>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</si>
  <si>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</si>
  <si>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</si>
  <si>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</si>
  <si>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</si>
  <si>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</si>
  <si>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</si>
  <si>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</si>
  <si>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</si>
  <si>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</si>
  <si>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</si>
  <si>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</si>
  <si>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</si>
  <si>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</si>
  <si>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</si>
  <si>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</si>
  <si>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</si>
  <si>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</si>
  <si>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</si>
  <si>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</si>
  <si>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</si>
  <si>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</si>
  <si>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</si>
  <si>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</si>
  <si>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</si>
  <si>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</si>
  <si>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</si>
  <si>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</si>
  <si>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</si>
  <si>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</si>
  <si>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</si>
  <si>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</si>
  <si>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</si>
  <si>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</si>
  <si>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</si>
  <si>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</si>
  <si>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</si>
  <si>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</si>
  <si>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</si>
  <si>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</si>
  <si>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</si>
  <si>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</si>
  <si>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</si>
  <si>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</si>
  <si>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</si>
  <si>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</si>
  <si>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</si>
  <si>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</si>
  <si>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</si>
  <si>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</si>
  <si>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</si>
  <si>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</si>
  <si>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</si>
  <si>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</si>
  <si>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</si>
  <si>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</si>
  <si>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</si>
  <si>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</si>
  <si>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</si>
  <si>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</si>
  <si>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</si>
  <si>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</si>
  <si>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</si>
  <si>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</si>
  <si>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</si>
  <si>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</si>
  <si>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</si>
  <si>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</si>
  <si>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</si>
  <si>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</si>
  <si>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</si>
  <si>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</si>
  <si>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</si>
  <si>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</si>
  <si>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</si>
  <si>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</si>
  <si>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</si>
  <si>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</si>
  <si>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</si>
  <si>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</si>
  <si>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</si>
  <si>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</si>
  <si>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</si>
  <si>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</si>
  <si>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</si>
  <si>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</si>
  <si>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</si>
  <si>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</si>
  <si>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</si>
  <si>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</si>
  <si>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</si>
  <si>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</si>
  <si>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</si>
  <si>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</si>
  <si>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</si>
  <si>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</si>
  <si>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</si>
  <si>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</si>
  <si>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</si>
  <si>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</si>
  <si>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</si>
  <si>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</si>
  <si>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</si>
  <si>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</si>
  <si>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</si>
  <si>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</si>
  <si>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</si>
  <si>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</si>
  <si>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</si>
  <si>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</si>
  <si>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</si>
  <si>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</si>
  <si>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</si>
  <si>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</si>
  <si>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</si>
  <si>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</si>
  <si>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</si>
  <si>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</si>
  <si>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</si>
  <si>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</si>
  <si>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</si>
  <si>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</si>
  <si>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</si>
  <si>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</si>
  <si>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</si>
  <si>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</si>
  <si>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</si>
  <si>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</si>
  <si>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</si>
  <si>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</si>
  <si>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</si>
  <si>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</si>
  <si>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</si>
  <si>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</si>
  <si>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</si>
  <si>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</si>
  <si>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</si>
  <si>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</si>
  <si>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</si>
  <si>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</si>
  <si>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</si>
  <si>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</si>
  <si>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</si>
  <si>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</si>
  <si>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</si>
  <si>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</si>
  <si>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</si>
  <si>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</si>
  <si>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</si>
  <si>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</si>
  <si>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</si>
  <si>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</si>
  <si>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</si>
  <si>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</si>
  <si>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</si>
  <si>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</si>
  <si>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</si>
  <si>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</si>
  <si>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</si>
  <si>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</si>
  <si>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</si>
  <si>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</si>
  <si>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</si>
  <si>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</si>
  <si>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</si>
  <si>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</si>
  <si>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</si>
  <si>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</si>
  <si>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</si>
  <si>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</si>
  <si>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</si>
  <si>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</si>
  <si>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</si>
  <si>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</si>
  <si>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</si>
  <si>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</si>
  <si>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</si>
  <si>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</si>
  <si>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</si>
  <si>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</si>
  <si>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</si>
  <si>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</si>
  <si>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</si>
  <si>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</si>
  <si>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</si>
  <si>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</si>
  <si>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</si>
  <si>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</si>
  <si>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</si>
  <si>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</si>
  <si>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</si>
  <si>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</si>
  <si>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</si>
  <si>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</si>
  <si>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</si>
  <si>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</si>
  <si>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</si>
  <si>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</si>
  <si>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</si>
  <si>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</si>
  <si>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</si>
  <si>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</si>
  <si>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</si>
  <si>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</si>
  <si>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</si>
  <si>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</si>
  <si>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</si>
  <si>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</si>
  <si>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</si>
  <si>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</si>
  <si>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</si>
  <si>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</si>
  <si>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</si>
  <si>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</si>
  <si>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</si>
  <si>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</si>
  <si>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</si>
  <si>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</si>
  <si>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</si>
  <si>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</si>
  <si>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</si>
  <si>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</si>
  <si>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</si>
  <si>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</si>
  <si>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</si>
  <si>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</si>
  <si>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</si>
  <si>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</si>
  <si>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</si>
  <si>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</si>
  <si>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</si>
  <si>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</si>
  <si>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</si>
  <si>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</si>
  <si>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</si>
  <si>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</si>
  <si>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</si>
  <si>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</si>
  <si>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</si>
  <si>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</si>
  <si>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</si>
  <si>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</si>
  <si>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</si>
  <si>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</si>
  <si>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</si>
  <si>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</si>
  <si>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</si>
  <si>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</si>
  <si>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</si>
  <si>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</si>
  <si>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</si>
  <si>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</si>
  <si>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</si>
  <si>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</si>
  <si>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</si>
  <si>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</si>
  <si>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</si>
  <si>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</si>
  <si>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</si>
  <si>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</si>
  <si>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</si>
  <si>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</si>
  <si>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</si>
  <si>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</si>
  <si>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</si>
  <si>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</si>
  <si>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</si>
  <si>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</si>
  <si>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</si>
  <si>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</si>
  <si>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</si>
  <si>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</si>
  <si>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</si>
  <si>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</si>
  <si>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</si>
  <si>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</si>
  <si>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</si>
  <si>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</si>
  <si>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</si>
  <si>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</si>
  <si>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</si>
  <si>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</si>
  <si>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</si>
  <si>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</si>
  <si>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</si>
  <si>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</si>
  <si>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</si>
  <si>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</si>
  <si>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</si>
  <si>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</si>
  <si>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</si>
  <si>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</si>
  <si>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</si>
  <si>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</si>
  <si>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</si>
  <si>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</si>
  <si>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</si>
  <si>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</si>
  <si>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</si>
  <si>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</si>
  <si>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</si>
  <si>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</si>
  <si>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</si>
  <si>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</si>
  <si>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</si>
  <si>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</si>
  <si>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</si>
  <si>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</si>
  <si>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</si>
  <si>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</si>
  <si>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</si>
  <si>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</si>
  <si>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</si>
  <si>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</si>
  <si>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</si>
  <si>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</si>
  <si>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</si>
  <si>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</si>
  <si>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</si>
  <si>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</si>
  <si>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</si>
  <si>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</si>
  <si>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</si>
  <si>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</si>
  <si>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</si>
  <si>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</si>
  <si>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</si>
  <si>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</si>
  <si>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</si>
  <si>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</si>
  <si>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</si>
  <si>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</si>
  <si>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</si>
  <si>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</si>
  <si>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</si>
  <si>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</si>
  <si>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</si>
  <si>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</si>
  <si>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</si>
  <si>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</si>
  <si>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</si>
  <si>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</si>
  <si>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</si>
  <si>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</si>
  <si>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</si>
  <si>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</si>
  <si>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</si>
  <si>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</si>
  <si>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</si>
  <si>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</si>
  <si>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</si>
  <si>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</si>
  <si>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</si>
  <si>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</si>
  <si>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</si>
  <si>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</si>
  <si>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</si>
  <si>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</si>
  <si>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</si>
  <si>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</si>
  <si>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</si>
  <si>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</si>
  <si>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</si>
  <si>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</si>
  <si>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</si>
  <si>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</si>
  <si>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</si>
  <si>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</si>
  <si>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</si>
  <si>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</si>
  <si>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</si>
  <si>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</si>
  <si>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</si>
  <si>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</si>
  <si>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</si>
  <si>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</si>
  <si>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</si>
  <si>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</si>
  <si>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</si>
  <si>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</si>
  <si>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</si>
  <si>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</si>
  <si>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</si>
  <si>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</si>
  <si>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</si>
  <si>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</si>
  <si>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</si>
  <si>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</si>
  <si>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</si>
  <si>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</si>
  <si>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</si>
  <si>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</si>
  <si>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</si>
  <si>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</si>
  <si>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</si>
  <si>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</si>
  <si>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</si>
  <si>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</si>
  <si>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</si>
  <si>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</si>
  <si>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</si>
  <si>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</si>
  <si>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</si>
  <si>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</si>
  <si>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</si>
  <si>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</si>
  <si>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</si>
  <si>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</si>
  <si>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</si>
  <si>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</si>
  <si>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</si>
  <si>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</si>
  <si>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</si>
  <si>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</si>
  <si>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</si>
  <si>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</si>
  <si>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</si>
  <si>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</si>
  <si>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</si>
  <si>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</si>
  <si>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</si>
  <si>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</si>
  <si>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</si>
  <si>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</si>
  <si>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</si>
  <si>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</si>
  <si>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</si>
  <si>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</si>
  <si>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</si>
  <si>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</si>
  <si>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</si>
  <si>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</si>
  <si>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</si>
  <si>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</si>
  <si>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</si>
  <si>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</si>
  <si>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</si>
  <si>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</si>
  <si>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</si>
  <si>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</si>
  <si>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</si>
  <si>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</si>
  <si>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</si>
  <si>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</si>
  <si>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</si>
  <si>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</si>
  <si>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</si>
  <si>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</si>
  <si>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</si>
  <si>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</si>
  <si>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</si>
  <si>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</si>
  <si>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</si>
  <si>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</si>
  <si>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</si>
  <si>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</si>
  <si>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</si>
  <si>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</si>
  <si>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</si>
  <si>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</si>
  <si>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</si>
  <si>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</si>
  <si>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</si>
  <si>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</si>
  <si>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</si>
  <si>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</si>
  <si>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</si>
  <si>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</si>
  <si>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</si>
  <si>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</si>
  <si>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</si>
  <si>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</si>
  <si>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</si>
  <si>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</si>
  <si>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</si>
  <si>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</si>
  <si>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</si>
  <si>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</si>
  <si>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</si>
  <si>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</si>
  <si>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</si>
  <si>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</si>
  <si>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</si>
  <si>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</si>
  <si>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</si>
  <si>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</si>
  <si>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</si>
  <si>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</si>
  <si>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</si>
  <si>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</si>
  <si>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</si>
  <si>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</si>
  <si>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</si>
  <si>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</si>
  <si>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</si>
  <si>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</si>
  <si>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</si>
  <si>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</si>
  <si>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</si>
  <si>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</si>
  <si>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</si>
  <si>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</si>
  <si>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</si>
  <si>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</si>
  <si>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</si>
  <si>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</si>
  <si>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</si>
  <si>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</si>
  <si>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</si>
  <si>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</si>
  <si>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</si>
  <si>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</si>
  <si>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</si>
  <si>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</si>
  <si>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</si>
  <si>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</si>
  <si>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</si>
  <si>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</si>
  <si>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</si>
  <si>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</si>
  <si>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</si>
  <si>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</si>
  <si>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</si>
  <si>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</si>
  <si>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</si>
  <si>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</si>
  <si>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</si>
  <si>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</si>
  <si>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</si>
  <si>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</si>
  <si>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</si>
  <si>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</si>
  <si>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</si>
  <si>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</si>
  <si>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</si>
  <si>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</si>
  <si>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</si>
  <si>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</si>
  <si>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</si>
  <si>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</si>
  <si>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</si>
  <si>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</si>
  <si>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</si>
  <si>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</si>
  <si>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</si>
  <si>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</si>
  <si>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</si>
  <si>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</si>
  <si>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</si>
  <si>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</si>
  <si>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</si>
  <si>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</si>
  <si>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</si>
  <si>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</si>
  <si>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</si>
  <si>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</si>
  <si>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</si>
  <si>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</si>
  <si>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</si>
  <si>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</si>
  <si>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</si>
  <si>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</si>
  <si>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</si>
  <si>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</si>
  <si>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</si>
  <si>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</si>
  <si>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</si>
  <si>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</si>
  <si>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</si>
  <si>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</si>
  <si>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</si>
  <si>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</si>
  <si>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</si>
  <si>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</si>
  <si>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</si>
  <si>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</si>
  <si>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</si>
  <si>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</si>
  <si>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</si>
  <si>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</si>
  <si>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</si>
  <si>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</si>
  <si>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</si>
  <si>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</si>
  <si>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</si>
  <si>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</si>
  <si>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</si>
  <si>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</si>
  <si>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</si>
  <si>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</si>
  <si>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</si>
  <si>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</si>
  <si>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</si>
  <si>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</si>
  <si>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</si>
  <si>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</si>
  <si>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</si>
  <si>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</si>
  <si>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</si>
  <si>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</si>
  <si>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</si>
  <si>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</si>
  <si>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</si>
  <si>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</si>
  <si>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</si>
  <si>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</si>
  <si>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</si>
  <si>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</si>
  <si>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</si>
  <si>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</si>
  <si>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</si>
  <si>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</si>
  <si>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</si>
  <si>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</si>
  <si>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</si>
  <si>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</si>
  <si>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</si>
  <si>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</si>
  <si>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</si>
  <si>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</si>
  <si>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</si>
  <si>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</si>
  <si>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</si>
  <si>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</si>
  <si>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</si>
  <si>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</si>
  <si>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</si>
  <si>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</si>
  <si>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</si>
  <si>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</si>
  <si>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</si>
  <si>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</si>
  <si>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</si>
  <si>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</si>
  <si>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</si>
  <si>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</si>
  <si>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</si>
  <si>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</si>
  <si>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</si>
  <si>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</si>
  <si>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</si>
  <si>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</si>
  <si>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</si>
  <si>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</si>
  <si>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</si>
  <si>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</si>
  <si>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</si>
  <si>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</si>
  <si>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</si>
  <si>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</si>
  <si>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</si>
  <si>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</si>
  <si>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</si>
  <si>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</si>
  <si>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</si>
  <si>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</si>
  <si>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</si>
  <si>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</si>
  <si>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</si>
  <si>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</si>
  <si>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</si>
  <si>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</si>
  <si>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</si>
  <si>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</si>
  <si>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</si>
  <si>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</si>
  <si>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</si>
  <si>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</si>
  <si>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</si>
  <si>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</si>
  <si>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</si>
  <si>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</si>
  <si>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</si>
  <si>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</si>
  <si>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</si>
  <si>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</si>
  <si>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</si>
  <si>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</si>
  <si>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</si>
  <si>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</si>
  <si>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</si>
  <si>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</si>
  <si>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</si>
  <si>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</si>
  <si>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</si>
  <si>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</si>
  <si>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</si>
  <si>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</si>
  <si>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</si>
  <si>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</si>
  <si>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</si>
  <si>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</si>
  <si>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</si>
  <si>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</si>
  <si>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</si>
  <si>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</si>
  <si>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</si>
  <si>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</si>
  <si>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</si>
  <si>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</si>
  <si>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</si>
  <si>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</si>
  <si>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</si>
  <si>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</si>
  <si>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</si>
  <si>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</si>
  <si>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</si>
  <si>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</si>
  <si>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</si>
  <si>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</si>
  <si>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</si>
  <si>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</si>
  <si>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</si>
  <si>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</si>
  <si>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</si>
  <si>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</si>
  <si>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</si>
  <si>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</si>
  <si>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</si>
  <si>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</si>
  <si>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</si>
  <si>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</si>
  <si>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</si>
  <si>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</si>
  <si>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</si>
  <si>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</si>
  <si>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</si>
  <si>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</si>
  <si>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</si>
  <si>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</si>
  <si>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</si>
  <si>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</si>
  <si>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</si>
  <si>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</si>
  <si>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</si>
  <si>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</si>
  <si>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</si>
  <si>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</si>
  <si>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</si>
  <si>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</si>
  <si>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</si>
  <si>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</si>
  <si>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</si>
  <si>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</si>
  <si>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</si>
  <si>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</si>
  <si>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</si>
  <si>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</si>
  <si>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</si>
  <si>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</si>
  <si>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</si>
  <si>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</si>
  <si>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</si>
  <si>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</si>
  <si>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</si>
  <si>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</si>
  <si>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</si>
  <si>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</si>
  <si>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</si>
  <si>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</si>
  <si>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</si>
  <si>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</si>
  <si>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</si>
  <si>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</si>
  <si>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</si>
  <si>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</si>
  <si>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</si>
  <si>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</si>
  <si>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</si>
  <si>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</si>
  <si>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</si>
  <si>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</si>
  <si>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</si>
  <si>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</si>
  <si>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</si>
  <si>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</si>
  <si>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</si>
  <si>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</si>
  <si>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</si>
  <si>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</si>
  <si>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</si>
  <si>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</si>
  <si>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</si>
  <si>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</si>
  <si>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</si>
  <si>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</si>
  <si>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</si>
  <si>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</si>
  <si>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</si>
  <si>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</si>
  <si>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</si>
  <si>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</si>
  <si>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</si>
  <si>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</si>
  <si>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</si>
  <si>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</si>
  <si>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</si>
  <si>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</si>
  <si>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</si>
  <si>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</si>
  <si>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</si>
  <si>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</si>
  <si>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</si>
  <si>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</si>
  <si>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</si>
  <si>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</si>
  <si>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</si>
  <si>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</si>
  <si>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</si>
  <si>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</si>
  <si>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</si>
  <si>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</si>
  <si>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</si>
  <si>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</si>
  <si>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</si>
  <si>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</si>
  <si>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</si>
  <si>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</si>
  <si>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</si>
  <si>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</si>
  <si>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</si>
  <si>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</si>
  <si>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</si>
  <si>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</si>
  <si>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</si>
  <si>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</si>
  <si>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</si>
  <si>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</si>
  <si>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</si>
  <si>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</si>
  <si>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</si>
  <si>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</si>
  <si>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</si>
  <si>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</si>
  <si>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</si>
  <si>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</si>
  <si>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</si>
  <si>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</si>
  <si>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</si>
  <si>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</si>
  <si>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</si>
  <si>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</si>
  <si>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</si>
  <si>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</si>
  <si>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</si>
  <si>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</si>
  <si>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</si>
  <si>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</si>
  <si>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</si>
  <si>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</si>
  <si>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</si>
  <si>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</si>
  <si>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</si>
  <si>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</si>
  <si>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</si>
  <si>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</si>
  <si>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</si>
  <si>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</si>
  <si>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</si>
  <si>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</si>
  <si>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</si>
  <si>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</si>
  <si>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</si>
  <si>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</si>
  <si>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</si>
  <si>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</si>
  <si>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</si>
  <si>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</si>
  <si>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</si>
  <si>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</si>
  <si>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</si>
  <si>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</si>
  <si>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</si>
  <si>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</si>
  <si>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</si>
  <si>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</si>
  <si>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</si>
  <si>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</si>
  <si>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</si>
  <si>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</si>
  <si>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</si>
  <si>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</si>
  <si>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</si>
  <si>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</si>
  <si>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</si>
  <si>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</si>
  <si>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</si>
  <si>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</si>
  <si>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</si>
  <si>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</si>
  <si>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</si>
  <si>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</si>
  <si>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</si>
  <si>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</si>
  <si>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</si>
  <si>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</si>
  <si>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</si>
  <si>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</si>
  <si>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</si>
  <si>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</si>
  <si>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</si>
  <si>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</si>
  <si>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</si>
  <si>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</si>
  <si>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</si>
  <si>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</si>
  <si>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</si>
  <si>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</si>
  <si>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</si>
  <si>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</si>
  <si>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</si>
  <si>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</si>
  <si>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</si>
  <si>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</si>
  <si>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</si>
  <si>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</si>
  <si>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</si>
  <si>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</si>
  <si>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</si>
  <si>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</si>
  <si>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</si>
  <si>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</si>
  <si>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</si>
  <si>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</si>
  <si>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</si>
  <si>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</si>
  <si>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</si>
  <si>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</si>
  <si>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</si>
  <si>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</si>
  <si>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</si>
  <si>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</si>
  <si>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</si>
  <si>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</si>
  <si>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</si>
  <si>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</si>
  <si>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</si>
  <si>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</si>
  <si>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</si>
  <si>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</si>
  <si>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</si>
  <si>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</si>
  <si>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</si>
  <si>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</si>
  <si>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</si>
  <si>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</si>
  <si>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</si>
  <si>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</si>
  <si>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</si>
  <si>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</si>
  <si>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</si>
  <si>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</si>
  <si>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</si>
  <si>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</si>
  <si>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</si>
  <si>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</si>
  <si>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</si>
  <si>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</si>
  <si>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</si>
  <si>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</si>
  <si>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</si>
  <si>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</si>
  <si>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</si>
  <si>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</si>
  <si>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</si>
  <si>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</si>
  <si>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</si>
  <si>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</si>
  <si>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</si>
  <si>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</si>
  <si>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</si>
  <si>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</si>
  <si>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</si>
  <si>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</si>
  <si>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</si>
  <si>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</si>
  <si>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</si>
  <si>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</si>
  <si>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</si>
  <si>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</si>
  <si>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</si>
  <si>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</si>
  <si>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</si>
  <si>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</si>
  <si>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</si>
  <si>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</si>
  <si>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</si>
  <si>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</si>
  <si>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</si>
  <si>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</si>
  <si>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</si>
  <si>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</si>
  <si>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</si>
  <si>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</si>
  <si>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</si>
  <si>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</si>
  <si>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</si>
  <si>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</si>
  <si>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</si>
  <si>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</si>
  <si>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</si>
  <si>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</si>
  <si>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</si>
  <si>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</si>
  <si>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</si>
  <si>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</si>
  <si>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</si>
  <si>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</si>
  <si>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</si>
  <si>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</si>
  <si>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</si>
  <si>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</si>
  <si>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</si>
  <si>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</si>
  <si>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</si>
  <si>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</si>
  <si>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</si>
  <si>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</si>
  <si>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</si>
  <si>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</si>
  <si>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</si>
  <si>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</si>
  <si>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</si>
  <si>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</si>
  <si>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</si>
  <si>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</si>
  <si>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</si>
  <si>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</si>
  <si>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</si>
  <si>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</si>
  <si>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</si>
  <si>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</si>
  <si>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</si>
  <si>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</si>
  <si>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</si>
  <si>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</si>
  <si>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</si>
  <si>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</si>
  <si>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</si>
  <si>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</si>
  <si>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</si>
  <si>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</si>
  <si>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</si>
  <si>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</si>
  <si>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</si>
  <si>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</si>
  <si>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</si>
  <si>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</si>
  <si>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</si>
  <si>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</si>
  <si>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</si>
  <si>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</si>
  <si>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</si>
  <si>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</si>
  <si>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</si>
  <si>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</si>
  <si>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</si>
  <si>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</si>
  <si>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</si>
  <si>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</si>
  <si>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</si>
  <si>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</si>
  <si>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</si>
  <si>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</si>
  <si>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</si>
  <si>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</si>
  <si>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</si>
  <si>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</si>
  <si>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</si>
  <si>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</si>
  <si>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</si>
  <si>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</si>
  <si>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</si>
  <si>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</si>
  <si>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</si>
  <si>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</si>
  <si>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</si>
  <si>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</si>
  <si>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</si>
  <si>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</si>
  <si>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</si>
  <si>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</si>
  <si>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</si>
  <si>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</si>
  <si>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</si>
  <si>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</si>
  <si>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</si>
  <si>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</si>
  <si>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</si>
  <si>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</si>
  <si>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</si>
  <si>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</si>
  <si>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</si>
  <si>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</si>
  <si>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</si>
  <si>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</si>
  <si>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</si>
  <si>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</si>
  <si>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</si>
  <si>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</si>
  <si>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</si>
  <si>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</si>
  <si>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</si>
  <si>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</si>
  <si>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</si>
  <si>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</si>
  <si>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</si>
  <si>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</si>
  <si>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</si>
  <si>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</si>
  <si>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</si>
  <si>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</si>
  <si>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</si>
  <si>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</si>
  <si>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</si>
  <si>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</si>
  <si>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</si>
  <si>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</si>
  <si>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</si>
  <si>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</si>
  <si>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</si>
  <si>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</si>
  <si>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</si>
  <si>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</si>
  <si>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</si>
  <si>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</si>
  <si>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</si>
  <si>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</si>
  <si>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</si>
  <si>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</si>
  <si>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</si>
  <si>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</si>
  <si>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</si>
  <si>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</si>
  <si>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</si>
  <si>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</si>
  <si>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</si>
  <si>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</si>
  <si>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</si>
  <si>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</si>
  <si>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</si>
  <si>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</si>
  <si>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</si>
  <si>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</si>
  <si>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</si>
  <si>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</si>
  <si>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</si>
  <si>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</si>
  <si>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</si>
  <si>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</si>
  <si>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</si>
  <si>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</si>
  <si>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</si>
  <si>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</si>
  <si>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</si>
  <si>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</si>
  <si>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</si>
  <si>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</si>
  <si>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</si>
  <si>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</si>
  <si>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</si>
  <si>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</si>
  <si>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</si>
  <si>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</si>
  <si>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</si>
  <si>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</si>
  <si>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</si>
  <si>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</si>
  <si>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</si>
  <si>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</si>
  <si>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</si>
  <si>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</si>
  <si>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</si>
  <si>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</si>
  <si>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</si>
  <si>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</si>
  <si>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</si>
  <si>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</si>
  <si>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</si>
  <si>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</si>
  <si>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</si>
  <si>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</si>
  <si>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</si>
  <si>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</si>
  <si>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</si>
  <si>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</si>
  <si>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</si>
  <si>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</si>
  <si>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</si>
  <si>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</si>
  <si>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</si>
  <si>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</si>
  <si>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</si>
  <si>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</si>
  <si>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</si>
  <si>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</si>
  <si>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</si>
  <si>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</si>
  <si>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</si>
  <si>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</si>
  <si>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</si>
  <si>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</si>
  <si>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</si>
  <si>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</si>
  <si>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</si>
  <si>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</si>
  <si>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</si>
  <si>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</si>
  <si>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</si>
  <si>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</si>
  <si>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</si>
  <si>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</si>
  <si>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</si>
  <si>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</si>
  <si>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</si>
  <si>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</si>
  <si>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</si>
  <si>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</si>
  <si>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</si>
  <si>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</si>
  <si>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</si>
  <si>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</si>
  <si>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</si>
  <si>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</si>
  <si>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</si>
  <si>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</si>
  <si>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</si>
  <si>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</si>
  <si>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</si>
  <si>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</si>
  <si>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</si>
  <si>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</si>
  <si>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</si>
  <si>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</si>
  <si>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</si>
  <si>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</si>
  <si>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</si>
  <si>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</si>
  <si>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</si>
  <si>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</si>
  <si>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</si>
  <si>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</si>
  <si>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</si>
  <si>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</si>
  <si>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</si>
  <si>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</si>
  <si>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</si>
  <si>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</si>
  <si>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</si>
  <si>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</si>
  <si>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</si>
  <si>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</si>
  <si>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</si>
  <si>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</si>
  <si>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</si>
  <si>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</si>
  <si>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</si>
  <si>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</si>
  <si>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</si>
  <si>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</si>
  <si>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</si>
  <si>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</si>
  <si>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</si>
  <si>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</si>
  <si>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</si>
  <si>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</si>
  <si>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</si>
  <si>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</si>
  <si>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</si>
  <si>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</si>
  <si>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</si>
  <si>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</si>
  <si>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</si>
  <si>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</si>
  <si>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</si>
  <si>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</si>
  <si>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</si>
  <si>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</si>
  <si>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</si>
  <si>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</si>
  <si>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</si>
  <si>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</si>
  <si>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</si>
  <si>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</si>
  <si>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</si>
  <si>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</si>
  <si>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</si>
  <si>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</si>
  <si>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</si>
  <si>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</si>
  <si>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</si>
  <si>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</si>
  <si>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</si>
  <si>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</si>
  <si>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</si>
  <si>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</si>
  <si>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</si>
  <si>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</si>
  <si>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</si>
  <si>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</si>
  <si>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</si>
  <si>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</si>
  <si>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</si>
  <si>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</si>
  <si>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</si>
  <si>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</si>
  <si>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</si>
  <si>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</si>
  <si>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</si>
  <si>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</si>
  <si>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</si>
  <si>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</si>
  <si>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</si>
  <si>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</si>
  <si>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</si>
  <si>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</si>
  <si>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</si>
  <si>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</si>
  <si>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</si>
  <si>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</si>
  <si>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</si>
  <si>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</si>
  <si>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</si>
  <si>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</si>
  <si>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</si>
  <si>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</si>
  <si>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</si>
  <si>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</si>
  <si>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</si>
  <si>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</si>
  <si>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</si>
  <si>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</si>
  <si>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</si>
  <si>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</si>
  <si>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</si>
  <si>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</si>
  <si>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</si>
  <si>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</si>
  <si>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</si>
  <si>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</si>
  <si>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</si>
  <si>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</si>
  <si>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</si>
  <si>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</si>
  <si>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</si>
  <si>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</si>
  <si>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</si>
  <si>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</si>
  <si>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</si>
  <si>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</si>
  <si>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</si>
  <si>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</si>
  <si>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</si>
  <si>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</si>
  <si>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</si>
  <si>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</si>
  <si>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</si>
  <si>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</si>
  <si>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</si>
  <si>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</si>
  <si>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</si>
  <si>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</si>
  <si>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</si>
  <si>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</si>
  <si>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</si>
  <si>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</si>
  <si>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</si>
  <si>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</si>
  <si>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</si>
  <si>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</si>
  <si>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</si>
  <si>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</si>
  <si>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</si>
  <si>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</si>
  <si>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</si>
  <si>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</si>
  <si>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</si>
  <si>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</si>
  <si>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</si>
  <si>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</si>
  <si>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</si>
  <si>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</si>
  <si>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</si>
  <si>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</si>
  <si>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</si>
  <si>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</si>
  <si>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</si>
  <si>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</si>
  <si>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</si>
  <si>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</si>
  <si>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</si>
  <si>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</si>
  <si>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</si>
  <si>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</si>
  <si>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</si>
  <si>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</si>
  <si>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</si>
  <si>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</si>
  <si>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</si>
  <si>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</si>
  <si>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</si>
  <si>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</si>
  <si>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</si>
  <si>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</si>
  <si>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</si>
  <si>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</si>
  <si>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</si>
  <si>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</si>
  <si>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</si>
  <si>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</si>
  <si>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</si>
  <si>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</si>
  <si>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</si>
  <si>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</si>
  <si>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</si>
  <si>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</si>
  <si>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</si>
  <si>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</si>
  <si>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</si>
  <si>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</si>
  <si>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</si>
  <si>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</si>
  <si>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</si>
  <si>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</si>
  <si>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</si>
  <si>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</si>
  <si>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</si>
  <si>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</si>
  <si>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</si>
  <si>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</si>
  <si>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</si>
  <si>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</si>
  <si>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</si>
  <si>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</si>
  <si>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</si>
  <si>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</si>
  <si>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</si>
  <si>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</si>
  <si>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</si>
  <si>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</si>
  <si>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</si>
  <si>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</si>
  <si>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</si>
  <si>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</si>
  <si>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</si>
  <si>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</si>
  <si>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</si>
  <si>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</si>
  <si>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</si>
  <si>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</si>
  <si>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</si>
  <si>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</si>
  <si>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</si>
  <si>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</si>
  <si>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</si>
  <si>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</si>
  <si>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</si>
  <si>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</si>
  <si>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</si>
  <si>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</si>
  <si>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</si>
  <si>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</si>
  <si>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</si>
  <si>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</si>
  <si>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</si>
  <si>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</si>
  <si>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</si>
  <si>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</si>
  <si>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</si>
  <si>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</si>
  <si>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</si>
  <si>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</si>
  <si>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</si>
  <si>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</si>
  <si>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</si>
  <si>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</si>
  <si>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</si>
  <si>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</si>
  <si>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</si>
  <si>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</si>
  <si>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</si>
  <si>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</si>
  <si>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</si>
  <si>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</si>
  <si>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</si>
  <si>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</si>
  <si>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</si>
  <si>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</si>
  <si>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</si>
  <si>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</si>
  <si>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</si>
  <si>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</si>
  <si>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</si>
  <si>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</si>
  <si>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</si>
  <si>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</si>
  <si>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</si>
  <si>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</si>
  <si>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</si>
  <si>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</si>
  <si>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</si>
  <si>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</si>
  <si>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</si>
  <si>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</si>
  <si>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</si>
  <si>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</si>
  <si>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</si>
  <si>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</si>
  <si>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</si>
  <si>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</si>
  <si>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</si>
  <si>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</si>
  <si>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</si>
  <si>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</si>
  <si>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</si>
  <si>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</si>
  <si>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</si>
  <si>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</si>
  <si>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</si>
  <si>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</si>
  <si>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</si>
  <si>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</si>
  <si>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</si>
  <si>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</si>
  <si>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</si>
  <si>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</si>
  <si>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</si>
  <si>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</si>
  <si>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</si>
  <si>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</si>
  <si>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</si>
  <si>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</si>
  <si>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</si>
  <si>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</si>
  <si>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</si>
  <si>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</si>
  <si>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</si>
  <si>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</si>
  <si>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</si>
  <si>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</si>
  <si>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</si>
  <si>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</si>
  <si>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</si>
  <si>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</si>
  <si>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</si>
  <si>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</si>
  <si>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</si>
  <si>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</si>
  <si>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</si>
  <si>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</si>
  <si>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</si>
  <si>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</si>
  <si>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</si>
  <si>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</si>
  <si>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</si>
  <si>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</si>
  <si>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</si>
  <si>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</si>
  <si>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</si>
  <si>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</si>
  <si>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</si>
  <si>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</si>
  <si>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</si>
  <si>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</si>
  <si>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</si>
  <si>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</si>
  <si>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</si>
  <si>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</si>
  <si>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</si>
  <si>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</si>
  <si>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</si>
  <si>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</si>
  <si>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</si>
  <si>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</si>
  <si>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</si>
  <si>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</si>
  <si>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</si>
  <si>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</si>
  <si>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</si>
  <si>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</si>
  <si>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</si>
  <si>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</si>
  <si>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</si>
  <si>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</si>
  <si>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</si>
  <si>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</si>
  <si>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</si>
  <si>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</si>
  <si>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</si>
  <si>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</si>
  <si>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</si>
  <si>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</si>
  <si>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</si>
  <si>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</si>
  <si>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</si>
  <si>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</si>
  <si>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</si>
  <si>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</si>
  <si>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</si>
  <si>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</si>
  <si>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</si>
  <si>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</si>
  <si>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</si>
  <si>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</si>
  <si>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</si>
  <si>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</si>
  <si>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</si>
  <si>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</si>
  <si>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</si>
  <si>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</si>
  <si>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</si>
  <si>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</si>
  <si>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</si>
  <si>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</si>
  <si>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</si>
  <si>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</si>
  <si>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</si>
  <si>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</si>
  <si>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</si>
  <si>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</si>
  <si>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</si>
  <si>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</si>
  <si>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</si>
  <si>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</si>
  <si>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</si>
  <si>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</si>
  <si>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</si>
  <si>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</si>
  <si>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</si>
  <si>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</si>
  <si>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</si>
  <si>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</si>
  <si>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</si>
  <si>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</si>
  <si>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</si>
  <si>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</si>
  <si>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</si>
  <si>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</si>
  <si>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</si>
  <si>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</si>
  <si>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</si>
  <si>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</si>
  <si>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</si>
  <si>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</si>
  <si>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</si>
  <si>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</si>
  <si>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</si>
  <si>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</si>
  <si>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</si>
  <si>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</si>
  <si>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</si>
  <si>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</si>
  <si>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</si>
  <si>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</si>
  <si>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</si>
  <si>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</si>
  <si>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</si>
  <si>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</si>
  <si>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</si>
  <si>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</si>
  <si>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</si>
  <si>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</si>
  <si>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</si>
  <si>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</si>
  <si>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</si>
  <si>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</si>
  <si>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</si>
  <si>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</si>
  <si>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</si>
  <si>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</si>
  <si>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</si>
  <si>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</si>
  <si>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</si>
  <si>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</si>
  <si>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</si>
  <si>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</si>
  <si>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</si>
  <si>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</si>
  <si>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</si>
  <si>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</si>
  <si>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</si>
  <si>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</si>
  <si>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</si>
  <si>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</si>
  <si>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</si>
  <si>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</si>
  <si>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</si>
  <si>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</si>
  <si>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</si>
  <si>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</si>
  <si>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</si>
  <si>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</si>
  <si>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</si>
  <si>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</si>
  <si>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</si>
  <si>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</si>
  <si>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</si>
  <si>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</si>
  <si>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</si>
  <si>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</si>
  <si>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</si>
  <si>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</si>
  <si>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</si>
  <si>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</si>
  <si>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</si>
  <si>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</si>
  <si>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</si>
  <si>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</si>
  <si>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</si>
  <si>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</si>
  <si>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</si>
  <si>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</si>
  <si>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</si>
  <si>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</si>
  <si>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</si>
  <si>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</si>
  <si>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</si>
  <si>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</si>
  <si>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</si>
  <si>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</si>
  <si>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</si>
  <si>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</si>
  <si>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</si>
  <si>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</si>
  <si>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</si>
  <si>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</si>
  <si>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</si>
  <si>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</si>
  <si>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</si>
  <si>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</si>
  <si>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</si>
  <si>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</si>
  <si>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</si>
  <si>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</si>
  <si>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</si>
  <si>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</si>
  <si>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</si>
  <si>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</si>
  <si>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</si>
  <si>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</si>
  <si>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</si>
  <si>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</si>
  <si>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</si>
  <si>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</si>
  <si>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</si>
  <si>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</si>
  <si>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</si>
  <si>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</si>
  <si>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</si>
  <si>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</si>
  <si>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</si>
  <si>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</si>
  <si>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</si>
  <si>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</si>
  <si>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</si>
  <si>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</si>
  <si>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</si>
  <si>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</si>
  <si>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</si>
  <si>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</si>
  <si>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</si>
  <si>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</si>
  <si>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</si>
  <si>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</si>
  <si>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</si>
  <si>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</si>
  <si>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</si>
  <si>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</si>
  <si>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</si>
  <si>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</si>
  <si>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</si>
  <si>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</si>
  <si>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</si>
  <si>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</si>
  <si>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</si>
  <si>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</si>
  <si>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</si>
  <si>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</si>
  <si>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</si>
  <si>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</si>
  <si>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</si>
  <si>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</si>
  <si>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</si>
  <si>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</si>
  <si>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</si>
  <si>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</si>
  <si>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</si>
  <si>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</si>
  <si>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</si>
  <si>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</si>
  <si>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</si>
  <si>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</si>
  <si>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</si>
  <si>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</si>
  <si>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</si>
  <si>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</si>
  <si>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</si>
  <si>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</si>
  <si>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</si>
  <si>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</si>
  <si>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</si>
  <si>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</si>
  <si>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</si>
  <si>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</si>
  <si>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</si>
  <si>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</si>
  <si>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</si>
  <si>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</si>
  <si>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</si>
  <si>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</si>
  <si>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</si>
  <si>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</si>
  <si>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</si>
  <si>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</si>
  <si>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</si>
  <si>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</si>
  <si>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</si>
  <si>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</si>
  <si>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</si>
  <si>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</si>
  <si>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</si>
  <si>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</si>
  <si>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</si>
  <si>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</si>
  <si>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</si>
  <si>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</si>
  <si>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</si>
  <si>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</si>
  <si>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</si>
  <si>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</si>
  <si>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</si>
  <si>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</si>
  <si>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</si>
  <si>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</si>
  <si>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</si>
  <si>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</si>
  <si>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</si>
  <si>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</si>
  <si>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</si>
  <si>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</si>
  <si>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</si>
  <si>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</si>
  <si>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</si>
  <si>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</si>
  <si>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</si>
  <si>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</si>
  <si>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</si>
  <si>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</si>
  <si>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</si>
  <si>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</si>
  <si>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</si>
  <si>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</si>
  <si>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</si>
  <si>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</si>
  <si>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</si>
  <si>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</si>
  <si>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</si>
  <si>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</si>
  <si>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</si>
  <si>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</si>
  <si>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</si>
  <si>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</si>
  <si>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</si>
  <si>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</si>
  <si>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</si>
  <si>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</si>
  <si>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</si>
  <si>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</si>
  <si>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</si>
  <si>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</si>
  <si>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</si>
  <si>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</si>
  <si>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</si>
  <si>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</si>
  <si>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</si>
  <si>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</si>
  <si>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</si>
  <si>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</si>
  <si>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</si>
  <si>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</si>
  <si>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</si>
  <si>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</si>
  <si>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</si>
  <si>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</si>
  <si>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</si>
  <si>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</si>
  <si>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</si>
  <si>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</si>
  <si>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</si>
  <si>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</si>
  <si>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</si>
  <si>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</si>
  <si>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</si>
  <si>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</si>
  <si>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</si>
  <si>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</si>
  <si>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</si>
  <si>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</si>
  <si>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</si>
  <si>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</si>
  <si>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</si>
  <si>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</si>
  <si>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</si>
  <si>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</si>
  <si>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</si>
  <si>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</si>
  <si>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</si>
  <si>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</si>
  <si>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</si>
  <si>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</si>
  <si>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</si>
  <si>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</si>
  <si>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</si>
  <si>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</si>
  <si>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</si>
  <si>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</si>
  <si>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</si>
  <si>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</si>
  <si>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</si>
  <si>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</si>
  <si>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</si>
  <si>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</si>
  <si>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</si>
  <si>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</si>
  <si>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</si>
  <si>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</si>
  <si>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</si>
  <si>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</si>
  <si>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</si>
  <si>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</si>
  <si>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</si>
  <si>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</si>
  <si>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</si>
  <si>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</si>
  <si>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</si>
  <si>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</si>
  <si>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</si>
  <si>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</si>
  <si>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</si>
  <si>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</si>
  <si>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</si>
  <si>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</si>
  <si>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</si>
  <si>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</si>
  <si>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</si>
  <si>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</si>
  <si>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</si>
  <si>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</si>
  <si>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</si>
  <si>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</si>
  <si>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</si>
  <si>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</si>
  <si>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</si>
  <si>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</si>
  <si>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</si>
  <si>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</si>
  <si>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</si>
  <si>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</si>
  <si>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</si>
  <si>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</si>
  <si>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</si>
  <si>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</si>
  <si>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</si>
  <si>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</si>
  <si>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</si>
  <si>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</si>
  <si>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</si>
  <si>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</si>
  <si>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</si>
  <si>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</si>
  <si>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</si>
  <si>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</si>
  <si>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</si>
  <si>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</si>
  <si>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</si>
  <si>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</si>
  <si>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</si>
  <si>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</si>
  <si>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</si>
  <si>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</si>
  <si>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</si>
  <si>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</si>
  <si>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</si>
  <si>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</si>
  <si>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</si>
  <si>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</si>
  <si>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</si>
  <si>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</si>
  <si>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</si>
  <si>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</si>
  <si>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</si>
  <si>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</si>
  <si>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</si>
  <si>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</si>
  <si>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</si>
  <si>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</si>
  <si>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</si>
  <si>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</si>
  <si>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</si>
  <si>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</si>
  <si>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</si>
  <si>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</si>
  <si>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</si>
  <si>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</si>
  <si>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</si>
  <si>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</si>
  <si>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</si>
  <si>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</si>
  <si>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</si>
  <si>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</si>
  <si>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</si>
  <si>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</si>
  <si>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</si>
  <si>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</si>
  <si>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</si>
  <si>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</si>
  <si>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</si>
  <si>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</si>
  <si>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</si>
  <si>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</si>
  <si>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</si>
  <si>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</si>
  <si>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</si>
  <si>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</si>
  <si>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</si>
  <si>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</si>
  <si>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</si>
  <si>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</si>
  <si>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</si>
  <si>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</si>
  <si>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</si>
  <si>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</si>
  <si>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</si>
  <si>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</si>
  <si>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</si>
  <si>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</si>
  <si>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</si>
  <si>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</si>
  <si>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</si>
  <si>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</si>
  <si>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</si>
  <si>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</si>
  <si>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</si>
  <si>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</si>
  <si>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</si>
  <si>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</si>
  <si>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</si>
  <si>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</si>
  <si>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</si>
  <si>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</si>
  <si>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</si>
  <si>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</si>
  <si>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</si>
  <si>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</si>
  <si>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</si>
  <si>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</si>
  <si>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</si>
  <si>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</si>
  <si>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</si>
  <si>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</si>
  <si>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</si>
  <si>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</si>
  <si>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</si>
  <si>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</si>
  <si>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</si>
  <si>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</si>
  <si>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</si>
  <si>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</si>
  <si>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</si>
  <si>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</si>
  <si>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</si>
  <si>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</si>
  <si>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</si>
  <si>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</si>
  <si>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</si>
  <si>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</si>
  <si>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</si>
  <si>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</si>
  <si>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</si>
  <si>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</si>
  <si>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</si>
  <si>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</si>
  <si>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</si>
  <si>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</si>
  <si>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</si>
  <si>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</si>
  <si>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</si>
  <si>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</si>
  <si>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</si>
  <si>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</si>
  <si>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</si>
  <si>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</si>
  <si>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</si>
  <si>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</si>
  <si>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</si>
  <si>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</si>
  <si>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</si>
  <si>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</si>
  <si>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</si>
  <si>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</si>
  <si>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</si>
  <si>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</si>
  <si>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</si>
  <si>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</si>
  <si>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</si>
  <si>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</si>
  <si>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</si>
  <si>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</si>
  <si>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</si>
  <si>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</si>
  <si>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</si>
  <si>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</si>
  <si>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</si>
  <si>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</si>
  <si>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</si>
  <si>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</si>
  <si>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</si>
  <si>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</si>
  <si>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</si>
  <si>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</si>
  <si>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</si>
  <si>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</si>
  <si>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</si>
  <si>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</si>
  <si>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</si>
  <si>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</si>
  <si>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</si>
  <si>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</si>
  <si>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</si>
  <si>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</si>
  <si>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</si>
  <si>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</si>
  <si>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</si>
  <si>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</si>
  <si>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</si>
  <si>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</si>
  <si>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</si>
  <si>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</si>
  <si>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</si>
  <si>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</si>
  <si>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</si>
  <si>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</si>
  <si>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</si>
  <si>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</si>
  <si>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</si>
  <si>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</si>
  <si>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</si>
  <si>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</si>
  <si>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</si>
  <si>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</si>
  <si>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</si>
  <si>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</si>
  <si>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</si>
  <si>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</si>
  <si>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</si>
  <si>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</si>
  <si>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</si>
  <si>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</si>
  <si>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</si>
  <si>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</si>
  <si>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</si>
  <si>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</si>
  <si>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</si>
  <si>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</si>
  <si>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</si>
  <si>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</si>
  <si>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</si>
  <si>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</si>
  <si>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</si>
  <si>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</si>
  <si>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</si>
  <si>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</si>
  <si>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</si>
  <si>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</si>
  <si>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</si>
  <si>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</si>
  <si>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</si>
  <si>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</si>
  <si>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</si>
  <si>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</si>
  <si>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</si>
  <si>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</si>
  <si>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</si>
  <si>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</si>
  <si>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</si>
  <si>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</si>
  <si>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</si>
  <si>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</si>
  <si>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</si>
  <si>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</si>
  <si>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</si>
  <si>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</si>
  <si>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</si>
  <si>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</si>
  <si>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</si>
  <si>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</si>
  <si>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</si>
  <si>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</si>
  <si>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</si>
  <si>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</si>
  <si>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</si>
  <si>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</si>
  <si>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</si>
  <si>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</si>
  <si>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</si>
  <si>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</si>
  <si>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</si>
  <si>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</si>
  <si>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</si>
  <si>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</si>
  <si>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</si>
  <si>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</si>
  <si>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</si>
  <si>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</si>
  <si>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</si>
  <si>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</si>
  <si>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</si>
  <si>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</si>
  <si>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</si>
  <si>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</si>
  <si>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</si>
  <si>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</si>
  <si>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</si>
  <si>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</si>
  <si>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</si>
  <si>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</si>
  <si>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</si>
  <si>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</si>
  <si>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</si>
  <si>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</si>
  <si>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</si>
  <si>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</si>
  <si>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</si>
  <si>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</si>
  <si>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</si>
  <si>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</si>
  <si>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</si>
  <si>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</si>
  <si>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</si>
  <si>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</si>
  <si>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</si>
  <si>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</si>
  <si>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</si>
  <si>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</si>
  <si>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</si>
  <si>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</si>
  <si>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</si>
  <si>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</si>
  <si>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</si>
  <si>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</si>
  <si>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</si>
  <si>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</si>
  <si>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</si>
  <si>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</si>
  <si>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</si>
  <si>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</si>
  <si>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</si>
  <si>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</si>
  <si>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</si>
  <si>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</si>
  <si>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</si>
  <si>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</si>
  <si>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</si>
  <si>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</si>
  <si>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</si>
  <si>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</si>
  <si>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</si>
  <si>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</si>
  <si>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</si>
  <si>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</si>
  <si>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</si>
  <si>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</si>
  <si>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</si>
  <si>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</si>
  <si>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</si>
  <si>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</si>
  <si>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</si>
  <si>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</si>
  <si>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</si>
  <si>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</si>
  <si>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</si>
  <si>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</si>
  <si>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</si>
  <si>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</si>
  <si>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</si>
  <si>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</si>
  <si>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</si>
  <si>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</si>
  <si>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</si>
  <si>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</si>
  <si>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</si>
  <si>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</si>
  <si>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</si>
  <si>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</si>
  <si>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</si>
  <si>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</si>
  <si>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</si>
  <si>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</si>
  <si>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</si>
  <si>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</si>
  <si>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</si>
  <si>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</si>
  <si>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</si>
  <si>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</si>
  <si>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</si>
  <si>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</si>
  <si>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</si>
  <si>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</si>
  <si>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</si>
  <si>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</si>
  <si>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</si>
  <si>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</si>
  <si>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</si>
  <si>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</si>
  <si>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</si>
  <si>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</si>
  <si>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</si>
  <si>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</si>
  <si>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</si>
  <si>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</si>
  <si>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</si>
  <si>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</si>
  <si>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</si>
  <si>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</si>
  <si>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</si>
  <si>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</si>
  <si>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</si>
  <si>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</si>
  <si>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</si>
  <si>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</si>
  <si>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</si>
  <si>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</si>
  <si>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</si>
  <si>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</si>
  <si>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</si>
  <si>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</si>
  <si>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</si>
  <si>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</si>
  <si>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</si>
  <si>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</si>
  <si>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</si>
  <si>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</si>
  <si>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</si>
  <si>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</si>
  <si>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</si>
  <si>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</si>
  <si>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</si>
  <si>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</si>
  <si>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</si>
  <si>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</si>
  <si>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</si>
  <si>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</si>
  <si>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</si>
  <si>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</si>
  <si>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</si>
  <si>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</si>
  <si>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</si>
  <si>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</si>
  <si>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</si>
  <si>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</si>
  <si>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</si>
  <si>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</si>
  <si>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</si>
  <si>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</si>
  <si>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</si>
  <si>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</si>
  <si>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</si>
  <si>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</si>
  <si>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</si>
  <si>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</si>
  <si>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</si>
  <si>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</si>
  <si>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</si>
  <si>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</si>
  <si>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</si>
  <si>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</si>
  <si>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</si>
  <si>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</si>
  <si>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</si>
  <si>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</si>
  <si>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</si>
  <si>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</si>
  <si>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</si>
  <si>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</si>
  <si>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</si>
  <si>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</si>
  <si>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</si>
  <si>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</si>
  <si>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</si>
  <si>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</si>
  <si>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</si>
  <si>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</si>
  <si>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</si>
  <si>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</si>
  <si>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</si>
  <si>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</si>
  <si>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</si>
  <si>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</si>
  <si>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</si>
  <si>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</si>
  <si>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</si>
  <si>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</si>
  <si>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</si>
  <si>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</si>
  <si>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</si>
  <si>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</si>
  <si>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</si>
  <si>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</si>
  <si>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</si>
  <si>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</si>
  <si>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</si>
  <si>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</si>
  <si>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</si>
  <si>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</si>
  <si>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</si>
  <si>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</si>
  <si>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</si>
  <si>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</si>
  <si>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</si>
  <si>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</si>
  <si>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</si>
  <si>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</si>
  <si>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</si>
  <si>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</si>
  <si>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</si>
  <si>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</si>
  <si>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</si>
  <si>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</si>
  <si>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</si>
  <si>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</si>
  <si>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</si>
  <si>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</si>
  <si>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</si>
  <si>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</si>
  <si>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</si>
  <si>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</si>
  <si>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</si>
  <si>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</si>
  <si>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</si>
  <si>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</si>
  <si>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</si>
  <si>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</si>
  <si>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</si>
  <si>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</si>
  <si>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</si>
  <si>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</si>
  <si>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</si>
  <si>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</si>
  <si>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</si>
  <si>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</si>
  <si>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</si>
  <si>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</si>
  <si>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</si>
  <si>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</si>
  <si>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</si>
  <si>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</si>
  <si>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</si>
  <si>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</si>
  <si>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</si>
  <si>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</si>
  <si>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</si>
  <si>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</si>
  <si>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</si>
  <si>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</si>
  <si>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</si>
  <si>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</si>
  <si>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</si>
  <si>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</si>
  <si>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</si>
  <si>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</si>
  <si>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</si>
  <si>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</si>
  <si>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</si>
  <si>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</si>
  <si>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</si>
  <si>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</si>
  <si>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</si>
  <si>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</si>
  <si>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</si>
  <si>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</si>
  <si>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</si>
  <si>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</si>
  <si>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</si>
  <si>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</si>
  <si>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</si>
  <si>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</si>
  <si>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</si>
  <si>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</si>
  <si>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</si>
  <si>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</si>
  <si>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</si>
  <si>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</si>
  <si>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</si>
  <si>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</si>
  <si>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</si>
  <si>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</si>
  <si>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</si>
  <si>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</si>
  <si>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</si>
  <si>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</si>
  <si>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</si>
  <si>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</si>
  <si>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</si>
  <si>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</si>
  <si>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</si>
  <si>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</si>
  <si>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</si>
  <si>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</si>
  <si>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</si>
  <si>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</si>
  <si>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</si>
  <si>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</si>
  <si>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</si>
  <si>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</si>
  <si>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</si>
  <si>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</si>
  <si>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</si>
  <si>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</si>
  <si>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</si>
  <si>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</si>
  <si>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</si>
  <si>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</si>
  <si>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</si>
  <si>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</si>
  <si>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</si>
  <si>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</si>
  <si>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</si>
  <si>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</si>
  <si>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</si>
  <si>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</si>
  <si>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</si>
  <si>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</si>
  <si>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</si>
  <si>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</si>
  <si>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</si>
  <si>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</si>
  <si>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</si>
  <si>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</si>
  <si>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</si>
  <si>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</si>
  <si>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</si>
  <si>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</si>
  <si>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</si>
  <si>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</si>
  <si>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</si>
  <si>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</si>
  <si>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</si>
  <si>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</si>
  <si>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</si>
  <si>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</si>
  <si>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</si>
  <si>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</si>
  <si>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</si>
  <si>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</si>
  <si>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</si>
  <si>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</si>
  <si>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</si>
  <si>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</si>
  <si>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</si>
  <si>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</si>
  <si>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</si>
  <si>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</si>
  <si>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</si>
  <si>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</si>
  <si>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</si>
  <si>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</si>
  <si>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</si>
  <si>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</si>
  <si>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</si>
  <si>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</si>
  <si>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</si>
  <si>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</si>
  <si>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</si>
  <si>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</si>
  <si>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</si>
  <si>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</si>
  <si>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</si>
  <si>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</si>
  <si>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</si>
  <si>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</si>
  <si>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</si>
  <si>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</si>
  <si>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</si>
  <si>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</si>
  <si>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</si>
  <si>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</si>
  <si>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</si>
  <si>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</si>
  <si>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</si>
  <si>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</si>
  <si>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</si>
  <si>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</si>
  <si>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</si>
  <si>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</si>
  <si>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</si>
  <si>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</si>
  <si>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</si>
  <si>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</si>
  <si>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</si>
  <si>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</si>
  <si>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</si>
  <si>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</si>
  <si>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</si>
  <si>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</si>
  <si>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</si>
  <si>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</si>
  <si>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</si>
  <si>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</si>
  <si>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</si>
  <si>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</si>
  <si>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</si>
  <si>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</si>
  <si>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</si>
  <si>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</si>
  <si>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</si>
  <si>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</si>
  <si>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</si>
  <si>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</si>
  <si>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</si>
  <si>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</si>
  <si>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</si>
  <si>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</si>
  <si>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</si>
  <si>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</si>
  <si>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</si>
  <si>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</si>
  <si>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</si>
  <si>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</si>
  <si>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</si>
  <si>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</si>
  <si>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</si>
  <si>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</si>
  <si>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</si>
  <si>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</si>
  <si>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</si>
  <si>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</si>
  <si>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</si>
  <si>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</si>
  <si>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</si>
  <si>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</si>
  <si>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</si>
  <si>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</si>
  <si>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</si>
  <si>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</si>
  <si>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</si>
  <si>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</si>
  <si>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</si>
  <si>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</si>
  <si>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</si>
  <si>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</si>
  <si>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</si>
  <si>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</si>
  <si>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</si>
  <si>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</si>
  <si>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</si>
  <si>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</si>
  <si>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</si>
  <si>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</si>
  <si>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</si>
  <si>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</si>
  <si>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</si>
  <si>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</si>
  <si>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</si>
  <si>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</si>
  <si>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</si>
  <si>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</si>
  <si>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</si>
  <si>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</si>
  <si>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</si>
  <si>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</si>
  <si>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</si>
  <si>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</si>
  <si>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</si>
  <si>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</si>
  <si>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</si>
  <si>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</si>
  <si>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</si>
  <si>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</si>
  <si>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</si>
  <si>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</si>
  <si>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</si>
  <si>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</si>
  <si>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</si>
  <si>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</si>
  <si>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</si>
  <si>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</si>
  <si>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</si>
  <si>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</si>
  <si>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</si>
  <si>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</si>
  <si>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</si>
  <si>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</si>
  <si>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</si>
  <si>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</si>
  <si>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</si>
  <si>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</si>
  <si>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</si>
  <si>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</si>
  <si>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</si>
  <si>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</si>
  <si>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</si>
  <si>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</si>
  <si>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</si>
  <si>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</si>
  <si>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</si>
  <si>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</si>
  <si>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</si>
  <si>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</si>
  <si>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</si>
  <si>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</si>
  <si>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</si>
  <si>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</si>
  <si>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</si>
  <si>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</si>
  <si>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</si>
  <si>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</si>
  <si>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</si>
  <si>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</si>
  <si>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</si>
  <si>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</si>
  <si>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</si>
  <si>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</si>
  <si>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</si>
  <si>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</si>
  <si>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</si>
  <si>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</si>
  <si>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</si>
  <si>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</si>
  <si>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</si>
  <si>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</si>
  <si>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</si>
  <si>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</si>
  <si>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</si>
  <si>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</si>
  <si>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</si>
  <si>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</si>
  <si>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</si>
  <si>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</si>
  <si>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</si>
  <si>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</si>
  <si>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</si>
  <si>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</si>
  <si>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</si>
  <si>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</si>
  <si>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</si>
  <si>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</si>
  <si>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</si>
  <si>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</si>
  <si>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</si>
  <si>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</si>
  <si>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</si>
  <si>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</si>
  <si>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</si>
  <si>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</si>
  <si>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</si>
  <si>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</si>
  <si>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</si>
  <si>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</si>
  <si>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</si>
  <si>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</si>
  <si>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</si>
  <si>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</si>
  <si>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</si>
  <si>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</si>
  <si>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</si>
  <si>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</si>
  <si>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</si>
  <si>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</si>
  <si>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</si>
  <si>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</si>
  <si>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</si>
  <si>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</si>
  <si>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</si>
  <si>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</si>
  <si>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</si>
  <si>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</si>
  <si>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</si>
  <si>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</si>
  <si>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</si>
  <si>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</si>
  <si>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</si>
  <si>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</si>
  <si>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</si>
  <si>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</si>
  <si>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</si>
  <si>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</si>
  <si>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</si>
  <si>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</si>
  <si>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</si>
  <si>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</si>
  <si>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</si>
  <si>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</si>
  <si>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</si>
  <si>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</si>
  <si>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</si>
  <si>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</si>
  <si>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</si>
  <si>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</si>
  <si>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</si>
  <si>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</si>
  <si>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</si>
  <si>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</si>
  <si>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</si>
  <si>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</si>
  <si>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</si>
  <si>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</si>
  <si>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</si>
  <si>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</si>
  <si>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</si>
  <si>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</si>
  <si>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</si>
  <si>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</si>
  <si>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</si>
  <si>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</si>
  <si>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</si>
  <si>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</si>
  <si>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</si>
  <si>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</si>
  <si>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</si>
  <si>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</si>
  <si>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</si>
  <si>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</si>
  <si>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</si>
  <si>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</si>
  <si>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</si>
  <si>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</si>
  <si>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</si>
  <si>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</si>
  <si>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</si>
  <si>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</si>
  <si>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</si>
  <si>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</si>
  <si>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</si>
  <si>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</si>
  <si>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</si>
  <si>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</si>
  <si>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</si>
  <si>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</si>
  <si>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</si>
  <si>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</si>
  <si>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</si>
  <si>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</si>
  <si>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</si>
  <si>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</si>
  <si>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</si>
  <si>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</si>
  <si>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</si>
  <si>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</si>
  <si>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</si>
  <si>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</si>
  <si>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</si>
  <si>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</si>
  <si>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</si>
  <si>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</si>
  <si>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</si>
  <si>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</si>
  <si>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</si>
  <si>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</si>
  <si>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</si>
  <si>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</si>
  <si>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</si>
  <si>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</si>
  <si>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</si>
  <si>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</si>
  <si>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</si>
  <si>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</si>
  <si>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</si>
  <si>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</si>
  <si>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</si>
  <si>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</si>
  <si>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</si>
  <si>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</si>
  <si>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</si>
  <si>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</si>
  <si>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</si>
  <si>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</si>
  <si>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</si>
  <si>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</si>
  <si>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</si>
  <si>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</si>
  <si>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</si>
  <si>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</si>
  <si>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</si>
  <si>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</si>
  <si>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</si>
  <si>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</si>
  <si>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</si>
  <si>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</si>
  <si>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</si>
  <si>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</si>
  <si>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</si>
  <si>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</si>
  <si>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</si>
  <si>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</si>
  <si>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</si>
  <si>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</si>
  <si>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</si>
  <si>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</si>
  <si>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</si>
  <si>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</si>
  <si>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</si>
  <si>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</si>
  <si>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</si>
  <si>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</si>
  <si>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</si>
  <si>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</si>
  <si>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</si>
  <si>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</si>
  <si>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</si>
  <si>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</si>
  <si>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</si>
  <si>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</si>
  <si>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</si>
  <si>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</si>
  <si>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</si>
  <si>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</si>
  <si>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</si>
  <si>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</si>
  <si>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</si>
  <si>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</si>
  <si>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</si>
  <si>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</si>
  <si>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</si>
  <si>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</si>
  <si>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</si>
  <si>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</si>
  <si>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</si>
  <si>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</si>
  <si>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</si>
  <si>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</si>
  <si>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</si>
  <si>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</si>
  <si>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</si>
  <si>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</si>
  <si>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</si>
  <si>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</si>
  <si>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</si>
  <si>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</si>
  <si>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</si>
  <si>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</si>
  <si>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</si>
  <si>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</si>
  <si>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</si>
  <si>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</si>
  <si>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</si>
  <si>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</si>
  <si>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</si>
  <si>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</si>
  <si>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</si>
  <si>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</si>
  <si>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</si>
  <si>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</si>
  <si>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</si>
  <si>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</si>
  <si>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</si>
  <si>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</si>
  <si>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</si>
  <si>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</si>
  <si>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</si>
  <si>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</si>
  <si>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</si>
  <si>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</si>
  <si>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</si>
  <si>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</si>
  <si>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</si>
  <si>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</si>
  <si>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</si>
  <si>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</si>
  <si>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</si>
  <si>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</si>
  <si>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</si>
  <si>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</si>
  <si>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</si>
  <si>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</si>
  <si>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</si>
  <si>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</si>
  <si>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</si>
  <si>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</si>
  <si>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</si>
  <si>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</si>
  <si>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</si>
  <si>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</si>
  <si>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</si>
  <si>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</si>
  <si>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</si>
  <si>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</si>
  <si>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</si>
  <si>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</si>
  <si>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</si>
  <si>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</si>
  <si>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</si>
  <si>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</si>
  <si>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</si>
  <si>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</si>
  <si>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</si>
  <si>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</si>
  <si>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</si>
  <si>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</si>
  <si>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</si>
  <si>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</si>
  <si>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</si>
  <si>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</si>
  <si>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</si>
  <si>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</si>
  <si>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</si>
  <si>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</si>
  <si>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</si>
  <si>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</si>
  <si>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</si>
  <si>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</si>
  <si>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</si>
  <si>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</si>
  <si>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</si>
  <si>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</si>
  <si>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</si>
  <si>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</si>
  <si>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</si>
  <si>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</si>
  <si>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</si>
  <si>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</si>
  <si>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</si>
  <si>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</si>
  <si>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</si>
  <si>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</si>
  <si>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</si>
  <si>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</si>
  <si>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</si>
  <si>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</si>
  <si>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</si>
  <si>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</si>
  <si>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</si>
  <si>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</si>
  <si>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</si>
  <si>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</si>
  <si>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</si>
  <si>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</si>
  <si>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</si>
  <si>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</si>
  <si>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</si>
  <si>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</si>
  <si>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</si>
  <si>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</si>
  <si>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</si>
  <si>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</si>
  <si>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</si>
  <si>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</si>
  <si>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</si>
  <si>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</si>
  <si>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</si>
  <si>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</si>
  <si>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</si>
  <si>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</si>
  <si>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</si>
  <si>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</si>
  <si>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</si>
  <si>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</si>
  <si>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</si>
  <si>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</si>
  <si>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</si>
  <si>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</si>
  <si>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</si>
  <si>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</si>
  <si>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</si>
  <si>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</si>
  <si>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</si>
  <si>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</si>
  <si>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</si>
  <si>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</si>
  <si>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</si>
  <si>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</si>
  <si>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</si>
  <si>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</si>
  <si>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</si>
  <si>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</si>
  <si>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</si>
  <si>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</si>
  <si>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</si>
  <si>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</si>
  <si>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</si>
  <si>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</si>
  <si>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</si>
  <si>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</si>
  <si>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</si>
  <si>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</si>
  <si>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</si>
  <si>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</si>
  <si>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</si>
  <si>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</si>
  <si>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</si>
  <si>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</si>
  <si>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</si>
  <si>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</si>
  <si>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</si>
  <si>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</si>
  <si>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</si>
  <si>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</si>
  <si>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</si>
  <si>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</si>
  <si>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</si>
  <si>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</si>
  <si>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</si>
  <si>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</si>
  <si>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</si>
  <si>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</si>
  <si>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</si>
  <si>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</si>
  <si>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</si>
  <si>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</si>
  <si>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</si>
  <si>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</si>
  <si>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</si>
  <si>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</si>
  <si>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</si>
  <si>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</si>
  <si>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</si>
  <si>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</si>
  <si>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</si>
  <si>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</si>
  <si>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</si>
  <si>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</si>
  <si>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</si>
  <si>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</si>
  <si>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</si>
  <si>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</si>
  <si>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</si>
  <si>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</si>
  <si>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</si>
  <si>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</si>
  <si>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</si>
  <si>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</si>
  <si>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</si>
  <si>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</si>
  <si>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</si>
  <si>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</si>
  <si>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</si>
  <si>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</si>
  <si>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</si>
  <si>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</si>
  <si>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</si>
  <si>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</si>
  <si>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</si>
  <si>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</si>
  <si>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</si>
  <si>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</si>
  <si>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</si>
  <si>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</si>
  <si>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</si>
  <si>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</si>
  <si>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</si>
  <si>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</si>
  <si>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</si>
  <si>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</si>
  <si>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</si>
  <si>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</si>
  <si>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</si>
  <si>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</si>
  <si>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</si>
  <si>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</si>
  <si>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</si>
  <si>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</si>
  <si>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</si>
  <si>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</si>
  <si>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</si>
  <si>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</si>
  <si>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</si>
  <si>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</si>
  <si>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</si>
  <si>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</si>
  <si>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</si>
  <si>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</si>
  <si>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</si>
  <si>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</si>
  <si>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</si>
  <si>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</si>
  <si>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</si>
  <si>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</si>
  <si>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</si>
  <si>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</si>
  <si>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</si>
  <si>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</si>
  <si>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</si>
  <si>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</si>
  <si>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</si>
  <si>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</si>
  <si>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</si>
  <si>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</si>
  <si>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</si>
  <si>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</si>
  <si>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</si>
  <si>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</si>
  <si>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</si>
  <si>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</si>
  <si>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</si>
  <si>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</si>
  <si>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</si>
  <si>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</si>
  <si>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</si>
  <si>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</si>
  <si>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</si>
  <si>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</si>
  <si>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</si>
  <si>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</si>
  <si>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</si>
  <si>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</si>
  <si>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</si>
  <si>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</si>
  <si>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</si>
  <si>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</si>
  <si>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</si>
  <si>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</si>
  <si>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</si>
  <si>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</si>
  <si>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</si>
  <si>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</si>
  <si>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</si>
  <si>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</si>
  <si>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</si>
  <si>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</si>
  <si>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</si>
  <si>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</si>
  <si>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</si>
  <si>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</si>
  <si>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</si>
  <si>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</si>
  <si>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</si>
  <si>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</si>
  <si>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</si>
  <si>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</si>
  <si>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</si>
  <si>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</si>
  <si>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</si>
  <si>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</si>
  <si>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</si>
  <si>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</si>
  <si>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</si>
  <si>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</si>
  <si>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</si>
  <si>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</si>
  <si>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</si>
  <si>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</si>
  <si>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</si>
  <si>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</si>
  <si>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</si>
  <si>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</si>
  <si>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</si>
  <si>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</si>
  <si>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</si>
  <si>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</si>
  <si>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</si>
  <si>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</si>
  <si>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</si>
  <si>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</si>
  <si>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</si>
  <si>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</si>
  <si>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</si>
  <si>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</si>
  <si>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</si>
  <si>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</si>
  <si>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</si>
  <si>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</si>
  <si>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</si>
  <si>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</si>
  <si>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</si>
  <si>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</si>
  <si>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</si>
  <si>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</si>
  <si>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</si>
  <si>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</si>
  <si>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</si>
  <si>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</si>
  <si>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</si>
  <si>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</si>
  <si>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</si>
  <si>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</si>
  <si>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</si>
  <si>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</si>
  <si>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</si>
  <si>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</si>
  <si>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</si>
  <si>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</si>
  <si>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</si>
  <si>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</si>
  <si>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</si>
  <si>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</si>
  <si>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</si>
  <si>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</si>
  <si>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</si>
  <si>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</si>
  <si>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</si>
  <si>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</si>
  <si>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</si>
  <si>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</si>
  <si>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</si>
  <si>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</si>
  <si>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</si>
  <si>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</si>
  <si>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</si>
  <si>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</si>
  <si>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</si>
  <si>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</si>
  <si>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</si>
  <si>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</si>
  <si>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</si>
  <si>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</si>
  <si>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</si>
  <si>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</si>
  <si>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</si>
  <si>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</si>
  <si>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</si>
  <si>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</si>
  <si>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</si>
  <si>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</si>
  <si>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</si>
  <si>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</si>
  <si>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</si>
  <si>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</si>
  <si>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</si>
  <si>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</si>
  <si>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</si>
  <si>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</si>
  <si>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</si>
  <si>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</si>
  <si>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</si>
  <si>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</si>
  <si>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</si>
  <si>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</si>
  <si>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</si>
  <si>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</si>
  <si>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</si>
  <si>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</si>
  <si>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</si>
  <si>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</si>
  <si>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</si>
  <si>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</si>
  <si>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</si>
  <si>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</si>
  <si>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</si>
  <si>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</si>
  <si>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</si>
  <si>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</si>
  <si>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</si>
  <si>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</si>
  <si>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</si>
  <si>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</si>
  <si>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</si>
  <si>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</si>
  <si>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</si>
  <si>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</si>
  <si>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</si>
  <si>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</si>
  <si>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</si>
  <si>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</si>
  <si>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</si>
  <si>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</si>
  <si>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</si>
  <si>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</si>
  <si>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</si>
  <si>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</si>
  <si>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</si>
  <si>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</si>
  <si>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</si>
  <si>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</si>
  <si>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</si>
  <si>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</si>
  <si>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</si>
  <si>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</si>
  <si>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</si>
  <si>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</si>
  <si>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</si>
  <si>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</si>
  <si>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</si>
  <si>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</si>
  <si>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</si>
  <si>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</si>
  <si>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</si>
  <si>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</si>
  <si>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</si>
  <si>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</si>
  <si>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</si>
  <si>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</si>
  <si>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</si>
  <si>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</si>
  <si>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</si>
  <si>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</si>
  <si>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</si>
  <si>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</si>
  <si>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</si>
  <si>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</si>
  <si>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</si>
  <si>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</si>
  <si>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</si>
  <si>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</si>
  <si>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</si>
  <si>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</si>
  <si>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</si>
  <si>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</si>
  <si>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</si>
  <si>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</si>
  <si>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</si>
  <si>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</si>
  <si>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</si>
  <si>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</si>
  <si>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</si>
  <si>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</si>
  <si>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</si>
  <si>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</si>
  <si>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</si>
  <si>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</si>
  <si>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</si>
  <si>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</si>
  <si>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</si>
  <si>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</si>
  <si>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</si>
  <si>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</si>
  <si>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</si>
  <si>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</si>
  <si>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</si>
  <si>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</si>
  <si>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</si>
  <si>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</si>
  <si>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</si>
  <si>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</si>
  <si>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</si>
  <si>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</si>
  <si>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</si>
  <si>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</si>
  <si>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</si>
  <si>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</si>
  <si>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</si>
  <si>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</si>
  <si>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</si>
  <si>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</si>
  <si>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</si>
  <si>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</si>
  <si>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</si>
  <si>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</si>
  <si>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</si>
  <si>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</si>
  <si>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</si>
  <si>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</si>
  <si>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</si>
  <si>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</si>
  <si>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</si>
  <si>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</si>
  <si>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</si>
  <si>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</si>
  <si>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</si>
  <si>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</si>
  <si>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</si>
  <si>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</si>
  <si>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</si>
  <si>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</si>
  <si>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</si>
  <si>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</si>
  <si>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</si>
  <si>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</si>
  <si>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</si>
  <si>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</si>
  <si>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</si>
  <si>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</si>
  <si>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</si>
  <si>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</si>
  <si>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</si>
  <si>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</si>
  <si>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</si>
  <si>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</si>
  <si>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</si>
  <si>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</si>
  <si>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</si>
  <si>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</si>
  <si>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</si>
  <si>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</si>
  <si>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</si>
  <si>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</si>
  <si>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</si>
  <si>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</si>
  <si>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</si>
  <si>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</si>
  <si>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</si>
  <si>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</si>
  <si>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</si>
  <si>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</si>
  <si>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</si>
  <si>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</si>
  <si>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</si>
  <si>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</si>
  <si>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</si>
  <si>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</si>
  <si>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</si>
  <si>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</si>
  <si>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</si>
  <si>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</si>
  <si>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</si>
  <si>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</si>
  <si>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</si>
  <si>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</si>
  <si>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</si>
  <si>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</si>
  <si>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</si>
  <si>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</si>
  <si>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</si>
  <si>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</si>
  <si>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</si>
  <si>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</si>
  <si>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</si>
  <si>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</si>
  <si>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</si>
  <si>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</si>
  <si>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</si>
  <si>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</si>
  <si>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</si>
  <si>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</si>
  <si>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</si>
  <si>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</si>
  <si>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</si>
  <si>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</si>
  <si>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</si>
  <si>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</si>
  <si>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</si>
  <si>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</si>
  <si>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</si>
  <si>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</si>
  <si>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</si>
  <si>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</si>
  <si>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</si>
  <si>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</si>
  <si>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</si>
  <si>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</si>
  <si>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</si>
  <si>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</si>
  <si>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</si>
  <si>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</si>
  <si>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</si>
  <si>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</si>
  <si>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</si>
  <si>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</si>
  <si>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</si>
  <si>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</si>
  <si>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</si>
  <si>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</si>
  <si>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</si>
  <si>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</si>
  <si>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</si>
  <si>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</si>
  <si>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</si>
  <si>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</si>
  <si>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</si>
  <si>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</si>
  <si>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</si>
  <si>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</si>
  <si>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</si>
  <si>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</si>
  <si>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</si>
  <si>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</si>
  <si>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</si>
  <si>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</si>
  <si>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</si>
  <si>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</si>
  <si>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</si>
  <si>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</si>
  <si>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</si>
  <si>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</si>
  <si>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</si>
  <si>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</si>
  <si>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</si>
  <si>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</si>
  <si>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</si>
  <si>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</si>
  <si>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</si>
  <si>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</si>
  <si>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</si>
  <si>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</si>
  <si>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</si>
  <si>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</si>
  <si>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</si>
  <si>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</si>
  <si>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</si>
  <si>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</si>
  <si>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</si>
  <si>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</si>
  <si>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</si>
  <si>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</si>
  <si>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</si>
  <si>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</si>
  <si>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</si>
  <si>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</si>
  <si>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</si>
  <si>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</si>
  <si>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</si>
  <si>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</si>
  <si>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</si>
  <si>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</si>
  <si>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</si>
  <si>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</si>
  <si>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</si>
  <si>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</si>
  <si>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</si>
  <si>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</si>
  <si>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</si>
  <si>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</si>
  <si>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</si>
  <si>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</si>
  <si>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</si>
  <si>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</si>
  <si>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</si>
  <si>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</si>
  <si>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</si>
  <si>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</si>
  <si>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</si>
  <si>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</si>
  <si>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</si>
  <si>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</si>
  <si>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</si>
  <si>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</si>
  <si>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</si>
  <si>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</si>
  <si>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</si>
  <si>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</si>
  <si>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</si>
  <si>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</si>
  <si>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</si>
  <si>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</si>
  <si>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</si>
  <si>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</si>
  <si>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</si>
  <si>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</si>
  <si>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</si>
  <si>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</si>
  <si>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</si>
  <si>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</si>
  <si>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</si>
  <si>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</si>
  <si>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</si>
  <si>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</si>
  <si>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</si>
  <si>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</si>
  <si>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</si>
  <si>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</si>
  <si>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</si>
  <si>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</si>
  <si>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</si>
  <si>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</si>
  <si>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</si>
  <si>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</si>
  <si>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</si>
  <si>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</si>
  <si>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</si>
  <si>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</si>
  <si>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</si>
  <si>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</si>
  <si>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</si>
  <si>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</si>
  <si>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</si>
  <si>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</si>
  <si>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</si>
  <si>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</si>
  <si>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</si>
  <si>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</si>
  <si>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</si>
  <si>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</si>
  <si>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</si>
  <si>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</si>
  <si>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</si>
  <si>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</si>
  <si>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</si>
  <si>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</si>
  <si>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</si>
  <si>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</si>
  <si>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</si>
  <si>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</si>
  <si>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</si>
  <si>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</si>
  <si>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</si>
  <si>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</si>
  <si>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</si>
  <si>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</si>
  <si>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</si>
  <si>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</si>
  <si>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</si>
  <si>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</si>
  <si>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</si>
  <si>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</si>
  <si>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</si>
  <si>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</si>
  <si>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</si>
  <si>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</si>
  <si>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</si>
  <si>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</si>
  <si>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</si>
  <si>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</si>
  <si>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</si>
  <si>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</si>
  <si>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</si>
  <si>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</si>
  <si>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</si>
  <si>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</si>
  <si>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</si>
  <si>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</si>
  <si>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</si>
  <si>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</si>
  <si>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</si>
  <si>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</si>
  <si>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</si>
  <si>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</si>
  <si>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</si>
  <si>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</si>
  <si>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</si>
  <si>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</si>
  <si>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</si>
  <si>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</si>
  <si>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</si>
  <si>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</si>
  <si>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</si>
  <si>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</si>
  <si>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</si>
  <si>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</si>
  <si>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</si>
  <si>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</si>
  <si>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</si>
  <si>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</si>
  <si>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</si>
  <si>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</si>
  <si>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</si>
  <si>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</si>
  <si>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</si>
  <si>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</si>
  <si>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</si>
  <si>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</si>
  <si>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</si>
  <si>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</si>
  <si>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</si>
  <si>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</si>
  <si>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</si>
  <si>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</si>
  <si>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</si>
  <si>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</si>
  <si>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</si>
  <si>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</si>
  <si>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</si>
  <si>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</si>
  <si>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</si>
  <si>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</si>
  <si>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</si>
  <si>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</si>
  <si>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</si>
  <si>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</si>
  <si>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</si>
  <si>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</si>
  <si>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</si>
  <si>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</si>
  <si>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</si>
  <si>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</si>
  <si>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</si>
  <si>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</si>
  <si>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</si>
  <si>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</si>
  <si>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</si>
  <si>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</si>
  <si>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</si>
  <si>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</si>
  <si>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</si>
  <si>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</si>
  <si>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</si>
  <si>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</si>
  <si>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</si>
  <si>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</si>
  <si>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</si>
  <si>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</si>
  <si>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</si>
  <si>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</si>
  <si>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</si>
  <si>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</si>
  <si>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</si>
  <si>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</si>
  <si>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</si>
  <si>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</si>
  <si>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</si>
  <si>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</si>
  <si>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</si>
  <si>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</si>
  <si>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</si>
  <si>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</si>
  <si>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</si>
  <si>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</si>
  <si>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</si>
  <si>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</si>
  <si>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</si>
  <si>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</si>
  <si>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</si>
  <si>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</si>
  <si>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</si>
  <si>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</si>
  <si>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</si>
  <si>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</si>
  <si>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</si>
  <si>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</si>
  <si>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</si>
  <si>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</si>
  <si>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</si>
  <si>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</si>
  <si>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</si>
  <si>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</si>
  <si>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</si>
  <si>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</si>
  <si>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</si>
  <si>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</si>
  <si>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</si>
  <si>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</si>
  <si>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</si>
  <si>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</si>
  <si>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</si>
  <si>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</si>
  <si>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</si>
  <si>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</si>
  <si>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</si>
  <si>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</si>
  <si>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</si>
  <si>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</si>
  <si>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</si>
  <si>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</si>
  <si>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</si>
  <si>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</si>
  <si>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</si>
  <si>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</si>
  <si>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</si>
  <si>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</si>
  <si>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</si>
  <si>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</si>
  <si>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</si>
  <si>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</si>
  <si>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</si>
  <si>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</si>
  <si>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</si>
  <si>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</si>
  <si>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</si>
  <si>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</si>
  <si>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</si>
  <si>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</si>
  <si>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</si>
  <si>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</si>
  <si>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</si>
  <si>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</si>
  <si>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</si>
  <si>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</si>
  <si>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</si>
  <si>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</si>
  <si>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</si>
  <si>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</si>
  <si>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</si>
  <si>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</si>
  <si>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</si>
  <si>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</si>
  <si>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</si>
  <si>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</si>
  <si>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</si>
  <si>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</si>
  <si>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</si>
  <si>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</si>
  <si>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</si>
  <si>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</si>
  <si>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</si>
  <si>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</si>
  <si>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</si>
  <si>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</si>
  <si>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</si>
  <si>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</si>
  <si>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</si>
  <si>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</si>
  <si>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</si>
  <si>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</si>
  <si>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</si>
  <si>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</si>
  <si>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</si>
  <si>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</si>
  <si>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</si>
  <si>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</si>
  <si>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</si>
  <si>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</si>
  <si>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</si>
  <si>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</si>
  <si>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</si>
  <si>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</si>
  <si>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</si>
  <si>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</si>
  <si>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</si>
  <si>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</si>
  <si>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</si>
  <si>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</si>
  <si>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</si>
  <si>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</si>
  <si>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</si>
  <si>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</si>
  <si>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</si>
  <si>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</si>
  <si>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</si>
  <si>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</si>
  <si>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</si>
  <si>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</si>
  <si>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</si>
  <si>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</si>
  <si>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</si>
  <si>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</si>
  <si>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</si>
  <si>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</si>
  <si>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</si>
  <si>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</si>
  <si>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</si>
  <si>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</si>
  <si>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</si>
  <si>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</si>
  <si>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</si>
  <si>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</si>
  <si>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</si>
  <si>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</si>
  <si>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</si>
  <si>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</si>
  <si>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</si>
  <si>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</si>
  <si>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</si>
  <si>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</si>
  <si>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</si>
  <si>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</si>
  <si>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</si>
  <si>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</si>
  <si>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</si>
  <si>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</si>
  <si>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</si>
  <si>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</si>
  <si>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</si>
  <si>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</si>
  <si>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</si>
  <si>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</si>
  <si>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</si>
  <si>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</si>
  <si>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</si>
  <si>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</si>
  <si>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</si>
  <si>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</si>
  <si>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</si>
  <si>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</si>
  <si>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</si>
  <si>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</si>
  <si>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</si>
  <si>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</si>
  <si>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</si>
  <si>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</si>
  <si>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</si>
  <si>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</si>
  <si>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</si>
  <si>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</si>
  <si>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</si>
  <si>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</si>
  <si>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</si>
  <si>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</si>
  <si>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</si>
  <si>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</si>
  <si>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</si>
  <si>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</si>
  <si>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</si>
  <si>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</si>
  <si>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</si>
  <si>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</si>
  <si>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</si>
  <si>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</si>
  <si>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</si>
  <si>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</si>
  <si>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</si>
  <si>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</si>
  <si>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</si>
  <si>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</si>
  <si>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</si>
  <si>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</si>
  <si>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</si>
  <si>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</si>
  <si>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</si>
  <si>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</si>
  <si>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</si>
  <si>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</si>
  <si>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</si>
  <si>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</si>
  <si>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</si>
  <si>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</si>
  <si>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</si>
  <si>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</si>
  <si>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</si>
  <si>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</si>
  <si>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</si>
  <si>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</si>
  <si>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</si>
  <si>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</si>
  <si>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</si>
  <si>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</si>
  <si>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</si>
  <si>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</si>
  <si>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</si>
  <si>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</si>
  <si>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</si>
  <si>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</si>
  <si>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</si>
  <si>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</si>
  <si>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</si>
  <si>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</si>
  <si>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</si>
  <si>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</si>
  <si>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</si>
  <si>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</si>
  <si>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</si>
  <si>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</si>
  <si>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</si>
  <si>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</si>
  <si>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</si>
  <si>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</si>
  <si>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</si>
  <si>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</si>
  <si>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</si>
  <si>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</si>
  <si>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</si>
  <si>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</si>
  <si>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</si>
  <si>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</si>
  <si>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</si>
  <si>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</si>
  <si>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</si>
  <si>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</si>
  <si>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</si>
  <si>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</si>
  <si>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</si>
  <si>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</si>
  <si>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</si>
  <si>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</si>
  <si>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</si>
  <si>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</si>
  <si>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</si>
  <si>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</si>
  <si>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</si>
  <si>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</si>
  <si>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</si>
  <si>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</si>
  <si>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</si>
  <si>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</si>
  <si>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</si>
  <si>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</si>
  <si>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</si>
  <si>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</si>
  <si>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</si>
  <si>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</si>
  <si>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</si>
  <si>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</si>
  <si>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</si>
  <si>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</si>
  <si>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</si>
  <si>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</si>
  <si>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</si>
  <si>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</si>
  <si>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</si>
  <si>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</si>
  <si>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</si>
  <si>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</si>
  <si>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</si>
  <si>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</si>
  <si>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</si>
  <si>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</si>
  <si>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</si>
  <si>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</si>
  <si>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</si>
  <si>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</si>
  <si>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</si>
  <si>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</si>
  <si>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</si>
  <si>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</si>
  <si>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</si>
  <si>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</si>
  <si>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</si>
  <si>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</si>
  <si>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</si>
  <si>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</si>
  <si>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</si>
  <si>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</si>
  <si>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</si>
  <si>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</si>
  <si>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</si>
  <si>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</si>
  <si>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</si>
  <si>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</si>
  <si>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</si>
  <si>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</si>
  <si>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</si>
  <si>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</si>
  <si>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</si>
  <si>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</si>
  <si>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</si>
  <si>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</si>
  <si>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</si>
  <si>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</si>
  <si>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</si>
  <si>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</si>
  <si>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</si>
  <si>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</si>
  <si>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</si>
  <si>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</si>
  <si>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</si>
  <si>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</si>
  <si>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</si>
  <si>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</si>
  <si>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</si>
  <si>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</si>
  <si>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</si>
  <si>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</si>
  <si>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</si>
  <si>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</si>
  <si>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</si>
  <si>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</si>
  <si>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</si>
  <si>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</si>
  <si>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</si>
  <si>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</si>
  <si>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</si>
  <si>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</si>
  <si>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</si>
  <si>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</si>
  <si>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</si>
  <si>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</si>
  <si>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</si>
  <si>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</si>
  <si>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</si>
  <si>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</si>
  <si>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</si>
  <si>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</si>
  <si>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</si>
  <si>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</si>
  <si>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</si>
  <si>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</si>
  <si>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</si>
  <si>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</si>
  <si>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</si>
  <si>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</si>
  <si>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</si>
  <si>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</si>
  <si>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</si>
  <si>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</si>
  <si>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</si>
  <si>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</si>
  <si>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</si>
  <si>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</si>
  <si>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</si>
  <si>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</si>
  <si>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</si>
  <si>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</si>
  <si>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</si>
  <si>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</si>
  <si>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</si>
  <si>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</si>
  <si>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</si>
  <si>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</si>
  <si>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</si>
  <si>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</si>
  <si>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</si>
  <si>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</si>
  <si>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</si>
  <si>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</si>
  <si>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</si>
  <si>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</si>
  <si>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</si>
  <si>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</si>
  <si>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</si>
  <si>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</si>
  <si>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</si>
  <si>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</si>
  <si>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</si>
  <si>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</si>
  <si>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</si>
  <si>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</si>
  <si>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</si>
  <si>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</si>
  <si>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</si>
  <si>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</si>
  <si>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</si>
  <si>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</si>
  <si>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</si>
  <si>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</si>
  <si>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</si>
  <si>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</si>
  <si>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</si>
  <si>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</si>
  <si>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</si>
  <si>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</si>
  <si>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</si>
  <si>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</si>
  <si>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</si>
  <si>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</si>
  <si>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</si>
  <si>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</si>
  <si>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</si>
  <si>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</si>
  <si>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</si>
  <si>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</si>
  <si>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</si>
  <si>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</si>
  <si>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</si>
  <si>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</si>
  <si>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</si>
  <si>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</si>
  <si>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</si>
  <si>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</si>
  <si>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</si>
  <si>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</si>
  <si>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</si>
  <si>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</si>
  <si>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</si>
  <si>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</si>
  <si>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</si>
  <si>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</si>
  <si>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</si>
  <si>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</si>
  <si>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</si>
  <si>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</si>
  <si>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</si>
  <si>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</si>
  <si>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</si>
  <si>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</si>
  <si>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</si>
  <si>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</si>
  <si>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</si>
  <si>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</si>
  <si>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</si>
  <si>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</si>
  <si>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</si>
  <si>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</si>
  <si>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</si>
  <si>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</si>
  <si>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</si>
  <si>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</si>
  <si>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</si>
  <si>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</si>
  <si>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</si>
  <si>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</si>
  <si>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</si>
  <si>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</si>
  <si>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</si>
  <si>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</si>
  <si>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</si>
  <si>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</si>
  <si>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</si>
  <si>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</si>
  <si>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</si>
  <si>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</si>
  <si>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</si>
  <si>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</si>
  <si>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</si>
  <si>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</si>
  <si>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</si>
  <si>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</si>
  <si>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</si>
  <si>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</si>
  <si>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</si>
  <si>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</si>
  <si>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</si>
  <si>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</si>
  <si>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</si>
  <si>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</si>
  <si>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</si>
  <si>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</si>
  <si>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</si>
  <si>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</si>
  <si>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</si>
  <si>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</si>
  <si>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</si>
  <si>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</si>
  <si>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</si>
  <si>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</si>
  <si>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</si>
  <si>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</si>
  <si>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</si>
  <si>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</si>
  <si>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</si>
  <si>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</si>
  <si>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</si>
  <si>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</si>
  <si>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</si>
  <si>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</si>
  <si>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</si>
  <si>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</si>
  <si>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</si>
  <si>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</si>
  <si>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</si>
  <si>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</si>
  <si>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</si>
  <si>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</si>
  <si>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</si>
  <si>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</si>
  <si>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</si>
  <si>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</si>
  <si>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</si>
  <si>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</si>
  <si>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</si>
  <si>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</si>
  <si>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</si>
  <si>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</si>
  <si>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</si>
  <si>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</si>
  <si>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</si>
  <si>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</si>
  <si>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</si>
  <si>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</si>
  <si>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</si>
  <si>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</si>
  <si>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</si>
  <si>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</si>
  <si>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</si>
  <si>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</si>
  <si>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</si>
  <si>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</si>
  <si>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</si>
  <si>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</si>
  <si>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</si>
  <si>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</si>
  <si>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</si>
  <si>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</si>
  <si>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</si>
  <si>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</si>
  <si>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</si>
  <si>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</si>
  <si>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</si>
  <si>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</si>
  <si>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</si>
  <si>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</si>
  <si>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</si>
  <si>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</si>
  <si>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</si>
  <si>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</si>
  <si>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</si>
  <si>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</si>
  <si>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</si>
  <si>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</si>
  <si>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</si>
  <si>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</si>
  <si>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</si>
  <si>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</si>
  <si>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</si>
  <si>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</si>
  <si>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</si>
  <si>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</si>
  <si>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</si>
  <si>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</si>
  <si>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</si>
  <si>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</si>
  <si>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</si>
  <si>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</si>
  <si>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</si>
  <si>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</si>
  <si>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</si>
  <si>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</si>
  <si>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</si>
  <si>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</si>
  <si>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</si>
  <si>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</si>
  <si>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</si>
  <si>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</si>
  <si>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</si>
  <si>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</si>
  <si>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</si>
  <si>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</si>
  <si>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</si>
  <si>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</si>
  <si>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</si>
  <si>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</si>
  <si>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</si>
  <si>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</si>
  <si>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</si>
  <si>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</si>
  <si>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</si>
  <si>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</si>
  <si>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</si>
  <si>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</si>
  <si>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</si>
  <si>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</si>
  <si>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</si>
  <si>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</si>
  <si>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</si>
  <si>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</si>
  <si>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</si>
  <si>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</si>
  <si>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</si>
  <si>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</si>
  <si>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</si>
  <si>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</si>
  <si>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</si>
  <si>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</si>
  <si>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</si>
  <si>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</si>
  <si>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</si>
  <si>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</si>
  <si>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</si>
  <si>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</si>
  <si>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</si>
  <si>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</si>
  <si>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</si>
  <si>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</si>
  <si>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</si>
  <si>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</si>
  <si>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</si>
  <si>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</si>
  <si>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</si>
  <si>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</si>
  <si>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</si>
  <si>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</si>
  <si>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</si>
  <si>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</si>
  <si>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</si>
  <si>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</si>
  <si>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</si>
  <si>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</si>
  <si>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</si>
  <si>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</si>
  <si>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</si>
  <si>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</si>
  <si>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</si>
  <si>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</si>
  <si>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</si>
  <si>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</si>
  <si>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</si>
  <si>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</si>
  <si>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</si>
  <si>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</si>
  <si>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</si>
  <si>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</si>
  <si>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</si>
  <si>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</si>
  <si>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</si>
  <si>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</si>
  <si>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</si>
  <si>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</si>
  <si>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</si>
  <si>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</si>
  <si>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</si>
  <si>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</si>
  <si>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</si>
  <si>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</si>
  <si>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</si>
  <si>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</si>
  <si>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</si>
  <si>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</si>
  <si>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</si>
  <si>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</si>
  <si>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</si>
  <si>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</si>
  <si>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</si>
  <si>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</si>
  <si>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</si>
  <si>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</si>
  <si>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</si>
  <si>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</si>
  <si>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</si>
  <si>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</si>
  <si>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</si>
  <si>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</si>
  <si>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</si>
  <si>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</si>
  <si>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</si>
  <si>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</si>
  <si>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</si>
  <si>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</si>
  <si>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</si>
  <si>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</si>
  <si>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</si>
  <si>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</si>
  <si>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</si>
  <si>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</si>
  <si>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</si>
  <si>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</si>
  <si>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</si>
  <si>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</si>
  <si>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</si>
  <si>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</si>
  <si>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</si>
  <si>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</si>
  <si>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</si>
  <si>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</si>
  <si>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</si>
  <si>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</si>
  <si>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</si>
  <si>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</si>
  <si>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</si>
  <si>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</si>
  <si>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</si>
  <si>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</si>
  <si>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</si>
  <si>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</si>
  <si>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</si>
  <si>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</si>
  <si>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</si>
  <si>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</si>
  <si>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</si>
  <si>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</si>
  <si>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</si>
  <si>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</si>
  <si>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</si>
  <si>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</si>
  <si>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</si>
  <si>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</si>
  <si>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</si>
  <si>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</si>
  <si>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</si>
  <si>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</si>
  <si>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</si>
  <si>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</si>
  <si>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</si>
  <si>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</si>
  <si>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</si>
  <si>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</si>
  <si>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</si>
  <si>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</si>
  <si>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</si>
  <si>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</si>
  <si>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</si>
  <si>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</si>
  <si>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</si>
  <si>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</si>
  <si>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</si>
  <si>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</si>
  <si>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</si>
  <si>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</si>
  <si>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</si>
  <si>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</si>
  <si>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</si>
  <si>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</si>
  <si>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</si>
  <si>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</si>
  <si>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</si>
  <si>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</si>
  <si>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</si>
  <si>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</si>
  <si>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</si>
  <si>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</si>
  <si>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</si>
  <si>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</si>
  <si>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</si>
  <si>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</si>
  <si>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</si>
  <si>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</si>
  <si>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</si>
  <si>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</si>
  <si>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</si>
  <si>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</si>
  <si>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</si>
  <si>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</si>
  <si>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</si>
  <si>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</si>
  <si>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</si>
  <si>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</si>
  <si>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</si>
  <si>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</si>
  <si>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</si>
  <si>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</si>
  <si>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</si>
  <si>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</si>
  <si>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</si>
  <si>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</si>
  <si>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</si>
  <si>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</si>
  <si>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</si>
  <si>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</si>
  <si>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</si>
  <si>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</si>
  <si>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</si>
  <si>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</si>
  <si>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</si>
  <si>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</si>
  <si>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</si>
  <si>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</si>
  <si>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</si>
  <si>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</si>
  <si>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</si>
  <si>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</si>
  <si>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</si>
  <si>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</si>
  <si>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</si>
  <si>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</si>
  <si>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</si>
  <si>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</si>
  <si>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</si>
  <si>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</si>
  <si>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</si>
  <si>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</si>
  <si>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</si>
  <si>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</si>
  <si>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</si>
  <si>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</si>
  <si>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</si>
  <si>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</si>
  <si>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</si>
  <si>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</si>
  <si>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</si>
  <si>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</si>
  <si>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</si>
  <si>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</si>
  <si>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</si>
  <si>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</si>
  <si>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</si>
  <si>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</si>
  <si>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</si>
  <si>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</si>
  <si>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</si>
  <si>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</si>
  <si>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</si>
  <si>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</si>
  <si>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</si>
  <si>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</si>
  <si>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</si>
  <si>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</si>
  <si>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</si>
  <si>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</si>
  <si>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</si>
  <si>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</si>
  <si>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</si>
  <si>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</si>
  <si>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</si>
  <si>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</si>
  <si>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</si>
  <si>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</si>
  <si>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</si>
  <si>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</si>
  <si>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</si>
  <si>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</si>
  <si>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</si>
  <si>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</si>
  <si>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</si>
  <si>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</si>
  <si>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</si>
  <si>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</si>
  <si>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</si>
  <si>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</si>
  <si>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</si>
  <si>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</si>
  <si>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</si>
  <si>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</si>
  <si>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</si>
  <si>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</si>
  <si>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</si>
  <si>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</si>
  <si>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</si>
  <si>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</si>
  <si>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</si>
  <si>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</si>
  <si>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</si>
  <si>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</si>
  <si>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</si>
  <si>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</si>
  <si>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</si>
  <si>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</si>
  <si>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</si>
  <si>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</si>
  <si>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</si>
  <si>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</si>
  <si>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</si>
  <si>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</si>
  <si>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</si>
  <si>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</si>
  <si>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</si>
  <si>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</si>
  <si>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</si>
  <si>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</si>
  <si>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</si>
  <si>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</si>
  <si>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</si>
  <si>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</si>
  <si>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</si>
  <si>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</si>
  <si>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</si>
  <si>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</si>
  <si>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</si>
  <si>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</si>
  <si>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</si>
  <si>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</si>
  <si>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</si>
  <si>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</si>
  <si>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</si>
  <si>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</si>
  <si>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</si>
  <si>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</si>
  <si>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</si>
  <si>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</si>
  <si>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</si>
  <si>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</si>
  <si>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</si>
  <si>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</si>
  <si>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</si>
  <si>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</si>
  <si>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</si>
  <si>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</si>
  <si>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</si>
  <si>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</si>
  <si>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</si>
  <si>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</si>
  <si>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</si>
  <si>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</si>
  <si>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</si>
  <si>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</si>
  <si>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</si>
  <si>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</si>
  <si>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</si>
  <si>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</si>
  <si>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</si>
  <si>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</si>
  <si>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</si>
  <si>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</si>
  <si>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</si>
  <si>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</si>
  <si>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</si>
  <si>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</si>
  <si>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</si>
  <si>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</si>
  <si>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</si>
  <si>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</si>
  <si>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</si>
  <si>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</si>
  <si>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</si>
  <si>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</si>
  <si>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</si>
  <si>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</si>
  <si>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</si>
  <si>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</si>
  <si>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</si>
  <si>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</si>
  <si>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</si>
  <si>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</si>
  <si>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</si>
  <si>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</si>
  <si>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</si>
  <si>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</si>
  <si>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</si>
  <si>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</si>
  <si>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</si>
  <si>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</si>
  <si>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</si>
  <si>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</si>
  <si>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</si>
  <si>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</si>
  <si>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</si>
  <si>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</si>
  <si>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</si>
  <si>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</si>
  <si>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</si>
  <si>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</si>
  <si>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</si>
  <si>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</si>
  <si>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</si>
  <si>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</si>
  <si>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</si>
  <si>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</si>
  <si>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</si>
  <si>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</si>
  <si>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</si>
  <si>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</si>
  <si>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</si>
  <si>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</si>
  <si>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</si>
  <si>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</si>
  <si>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</si>
  <si>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</si>
  <si>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</si>
  <si>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</si>
  <si>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</si>
  <si>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</si>
  <si>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</si>
  <si>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</si>
  <si>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</si>
  <si>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</si>
  <si>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</si>
  <si>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</si>
  <si>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</si>
  <si>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</si>
  <si>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</si>
  <si>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</si>
  <si>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</si>
  <si>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</si>
  <si>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</si>
  <si>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</si>
  <si>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</si>
  <si>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</si>
  <si>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</si>
  <si>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</si>
  <si>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</si>
  <si>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</si>
  <si>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</si>
  <si>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</si>
  <si>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</si>
  <si>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</si>
  <si>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</si>
  <si>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</si>
  <si>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</si>
  <si>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</si>
  <si>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</si>
  <si>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</si>
  <si>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</si>
  <si>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</si>
  <si>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</si>
  <si>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</si>
  <si>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</si>
  <si>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</si>
  <si>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</si>
  <si>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</si>
  <si>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</si>
  <si>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</si>
  <si>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</si>
  <si>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</si>
  <si>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</si>
  <si>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</si>
  <si>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</si>
  <si>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</si>
  <si>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</si>
  <si>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</si>
  <si>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</si>
  <si>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</si>
  <si>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</si>
  <si>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</si>
  <si>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</si>
  <si>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</si>
  <si>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</si>
  <si>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</si>
  <si>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</si>
  <si>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</si>
  <si>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</si>
  <si>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</si>
  <si>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</si>
  <si>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</si>
  <si>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</si>
  <si>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</si>
  <si>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</si>
  <si>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</si>
  <si>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</si>
  <si>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</si>
  <si>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</si>
  <si>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</si>
  <si>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</si>
  <si>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</si>
  <si>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</si>
  <si>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</si>
  <si>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</si>
  <si>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</si>
  <si>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</si>
  <si>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</si>
  <si>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</si>
  <si>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</si>
  <si>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</si>
  <si>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</si>
  <si>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</si>
  <si>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</si>
  <si>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</si>
  <si>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</si>
  <si>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</si>
  <si>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</si>
  <si>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</si>
  <si>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</si>
  <si>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</si>
  <si>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</si>
  <si>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</si>
  <si>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</si>
  <si>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</si>
  <si>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</si>
  <si>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</si>
  <si>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</si>
  <si>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</si>
  <si>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</si>
  <si>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</si>
  <si>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</si>
  <si>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</si>
  <si>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</si>
  <si>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</si>
  <si>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</si>
  <si>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</si>
  <si>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</si>
  <si>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</si>
  <si>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</si>
  <si>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</si>
  <si>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</si>
  <si>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</si>
  <si>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</si>
  <si>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</si>
  <si>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</si>
  <si>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</si>
  <si>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</si>
  <si>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</si>
  <si>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</si>
  <si>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</si>
  <si>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</si>
  <si>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</si>
  <si>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</si>
  <si>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</si>
  <si>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</si>
  <si>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</si>
  <si>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</si>
  <si>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</si>
  <si>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</si>
  <si>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</si>
  <si>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</si>
  <si>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</si>
  <si>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</si>
  <si>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</si>
  <si>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</si>
  <si>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</si>
  <si>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</si>
  <si>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</si>
  <si>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</si>
  <si>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</si>
  <si>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</si>
  <si>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</si>
  <si>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</si>
  <si>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</si>
  <si>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</si>
  <si>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</si>
  <si>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</si>
  <si>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</si>
  <si>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</si>
  <si>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</si>
  <si>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</si>
  <si>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</si>
  <si>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</si>
  <si>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</si>
  <si>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</si>
  <si>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</si>
  <si>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</si>
  <si>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</si>
  <si>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</si>
  <si>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</si>
  <si>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</si>
  <si>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</si>
  <si>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</si>
  <si>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</si>
  <si>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</si>
  <si>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</si>
  <si>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</si>
  <si>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</si>
  <si>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</si>
  <si>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</si>
  <si>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</si>
  <si>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</si>
  <si>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</si>
  <si>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</si>
  <si>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</si>
  <si>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</si>
  <si>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</si>
  <si>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</si>
  <si>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</si>
  <si>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</si>
  <si>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</si>
  <si>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</si>
  <si>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</si>
  <si>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</si>
  <si>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</si>
  <si>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</si>
  <si>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</si>
  <si>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</si>
  <si>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</si>
  <si>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</si>
  <si>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</si>
  <si>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</si>
  <si>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</si>
  <si>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</si>
  <si>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</si>
  <si>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</si>
  <si>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</si>
  <si>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</si>
  <si>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</si>
  <si>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</si>
  <si>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</si>
  <si>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</si>
  <si>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</si>
  <si>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</si>
  <si>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</si>
  <si>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</si>
  <si>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</si>
  <si>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</si>
  <si>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</si>
  <si>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</si>
  <si>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</si>
  <si>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</si>
  <si>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</si>
  <si>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</si>
  <si>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</si>
  <si>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</si>
  <si>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</si>
  <si>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</si>
  <si>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</si>
  <si>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</si>
  <si>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</si>
  <si>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</si>
  <si>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</si>
  <si>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</si>
  <si>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</si>
  <si>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</si>
  <si>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</si>
  <si>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</si>
  <si>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</si>
  <si>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</si>
  <si>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</si>
  <si>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</si>
  <si>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</si>
  <si>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</si>
  <si>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</si>
  <si>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</si>
  <si>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</si>
  <si>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</si>
  <si>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</si>
  <si>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</si>
  <si>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</si>
  <si>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</si>
  <si>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</si>
  <si>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</si>
  <si>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</si>
  <si>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</si>
  <si>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</si>
  <si>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</si>
  <si>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</si>
  <si>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</si>
  <si>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</si>
  <si>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</si>
  <si>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</si>
  <si>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</si>
  <si>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</si>
  <si>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</si>
  <si>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</si>
  <si>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</si>
  <si>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</si>
  <si>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</si>
  <si>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</si>
  <si>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</si>
  <si>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</si>
  <si>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</si>
  <si>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</si>
  <si>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</si>
  <si>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</si>
  <si>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</si>
  <si>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</si>
  <si>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</si>
  <si>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</si>
  <si>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</si>
  <si>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</si>
  <si>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</si>
  <si>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</si>
  <si>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</si>
  <si>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</si>
  <si>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</si>
  <si>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</si>
  <si>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</si>
  <si>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</si>
  <si>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</si>
  <si>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</si>
  <si>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</si>
  <si>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</si>
  <si>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</si>
  <si>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</si>
  <si>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</si>
  <si>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</si>
  <si>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</si>
  <si>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</si>
  <si>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</si>
  <si>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</si>
  <si>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</si>
  <si>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</si>
  <si>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</si>
  <si>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</si>
  <si>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</si>
  <si>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</si>
  <si>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</si>
  <si>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</si>
  <si>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</si>
  <si>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</si>
  <si>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</si>
  <si>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</si>
  <si>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</si>
  <si>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</si>
  <si>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</si>
  <si>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</si>
  <si>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</si>
  <si>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</si>
  <si>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</si>
  <si>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</si>
  <si>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</si>
  <si>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</si>
  <si>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</si>
  <si>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</si>
  <si>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</si>
  <si>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</si>
  <si>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</si>
  <si>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</si>
  <si>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</si>
  <si>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</si>
  <si>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</si>
  <si>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</si>
  <si>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</si>
  <si>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</si>
  <si>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</si>
  <si>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</si>
  <si>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</si>
  <si>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</si>
  <si>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</si>
  <si>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</si>
  <si>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</si>
  <si>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</si>
  <si>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</si>
  <si>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</si>
  <si>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</si>
  <si>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</si>
  <si>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</si>
  <si>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</si>
  <si>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</si>
  <si>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</si>
  <si>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</si>
  <si>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</si>
  <si>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</si>
  <si>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</si>
  <si>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</si>
  <si>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</si>
  <si>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</si>
  <si>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</si>
  <si>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</si>
  <si>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</si>
  <si>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</si>
  <si>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</si>
  <si>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</si>
  <si>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</si>
  <si>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</si>
  <si>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</si>
  <si>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</si>
  <si>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</si>
  <si>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</si>
  <si>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</si>
  <si>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</si>
  <si>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</si>
  <si>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</si>
  <si>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</si>
  <si>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</si>
  <si>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</si>
  <si>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</si>
  <si>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</si>
  <si>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</si>
  <si>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</si>
  <si>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</si>
  <si>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</si>
  <si>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</si>
  <si>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</si>
  <si>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</si>
  <si>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</si>
  <si>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</si>
  <si>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</si>
  <si>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</si>
  <si>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</si>
  <si>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</si>
  <si>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</si>
  <si>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</si>
  <si>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</si>
  <si>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</si>
  <si>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</si>
  <si>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</si>
  <si>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</si>
  <si>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</si>
  <si>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</si>
  <si>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</si>
  <si>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</si>
  <si>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</si>
  <si>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</si>
  <si>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</si>
  <si>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</si>
  <si>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</si>
  <si>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</si>
  <si>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</si>
  <si>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</si>
  <si>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</si>
  <si>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</si>
  <si>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</si>
  <si>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</si>
  <si>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</si>
  <si>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</si>
  <si>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</si>
  <si>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</si>
  <si>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</si>
  <si>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</si>
  <si>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</si>
  <si>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</si>
  <si>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</si>
  <si>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</si>
  <si>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</si>
  <si>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</si>
  <si>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</si>
  <si>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</si>
  <si>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</si>
  <si>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</si>
  <si>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</si>
  <si>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</si>
  <si>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</si>
  <si>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</si>
  <si>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</si>
  <si>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</si>
  <si>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</si>
  <si>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</si>
  <si>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</si>
  <si>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</si>
  <si>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</si>
  <si>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</si>
  <si>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</si>
  <si>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</si>
  <si>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</si>
  <si>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</si>
  <si>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</si>
  <si>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</si>
  <si>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</si>
  <si>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</si>
  <si>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</si>
  <si>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</si>
  <si>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</si>
  <si>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</si>
  <si>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</si>
  <si>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</si>
  <si>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</si>
  <si>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</si>
  <si>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</si>
  <si>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</si>
  <si>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</si>
  <si>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</si>
  <si>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</si>
  <si>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</si>
  <si>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</si>
  <si>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</si>
  <si>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</si>
  <si>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</si>
  <si>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</si>
  <si>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</si>
  <si>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</si>
  <si>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</si>
  <si>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</si>
  <si>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</si>
  <si>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</si>
  <si>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</si>
  <si>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</si>
  <si>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</si>
  <si>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</si>
  <si>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</si>
  <si>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</si>
  <si>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</si>
  <si>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</si>
  <si>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</si>
  <si>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</si>
  <si>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</si>
  <si>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</si>
  <si>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</si>
  <si>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</si>
  <si>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</si>
  <si>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</si>
  <si>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</si>
  <si>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</si>
  <si>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</si>
  <si>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</si>
  <si>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</si>
  <si>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</si>
  <si>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</si>
  <si>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</si>
  <si>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</si>
  <si>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</si>
  <si>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</si>
  <si>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</si>
  <si>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</si>
  <si>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</si>
  <si>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</si>
  <si>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</si>
  <si>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</si>
  <si>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</si>
  <si>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</si>
  <si>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</si>
  <si>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</si>
  <si>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</si>
  <si>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</si>
  <si>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</si>
  <si>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</si>
  <si>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</si>
  <si>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</si>
  <si>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</si>
  <si>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</si>
  <si>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</si>
  <si>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</si>
  <si>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</si>
  <si>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</si>
  <si>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</si>
  <si>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</si>
  <si>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</si>
  <si>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</si>
  <si>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</si>
  <si>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</si>
  <si>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</si>
  <si>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</si>
  <si>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</si>
  <si>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</si>
  <si>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</si>
  <si>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</si>
  <si>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</si>
  <si>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</si>
  <si>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</si>
  <si>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</si>
  <si>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</si>
  <si>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</si>
  <si>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</si>
  <si>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</si>
  <si>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</si>
  <si>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</si>
  <si>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</si>
  <si>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</si>
  <si>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</si>
  <si>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</si>
  <si>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</si>
  <si>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</si>
  <si>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</si>
  <si>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</si>
  <si>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</si>
  <si>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</si>
  <si>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</si>
  <si>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</si>
  <si>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</si>
  <si>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</si>
  <si>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</si>
  <si>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</si>
  <si>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</si>
  <si>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</si>
  <si>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</si>
  <si>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</si>
  <si>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</si>
  <si>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</si>
  <si>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</si>
  <si>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</si>
  <si>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</si>
  <si>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</si>
  <si>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</si>
  <si>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</si>
  <si>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</si>
  <si>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</si>
  <si>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</si>
  <si>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</si>
  <si>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</si>
  <si>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</si>
  <si>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</si>
  <si>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</si>
  <si>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</si>
  <si>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</si>
  <si>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</si>
  <si>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</si>
  <si>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</si>
  <si>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</si>
  <si>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</si>
  <si>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</si>
  <si>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</si>
  <si>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</si>
  <si>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</si>
  <si>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</si>
  <si>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</si>
  <si>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</si>
  <si>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</si>
  <si>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</si>
  <si>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</si>
  <si>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</si>
  <si>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</si>
  <si>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</si>
  <si>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</si>
  <si>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</si>
  <si>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</si>
  <si>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</si>
  <si>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</si>
  <si>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</si>
  <si>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</si>
  <si>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</si>
  <si>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</si>
  <si>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</si>
  <si>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</si>
  <si>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</si>
  <si>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</si>
  <si>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</si>
  <si>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</si>
  <si>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</si>
  <si>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</si>
  <si>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</si>
  <si>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</si>
  <si>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</si>
  <si>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</si>
  <si>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</si>
  <si>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</si>
  <si>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</si>
  <si>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</si>
  <si>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</si>
  <si>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</si>
  <si>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</si>
  <si>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</si>
  <si>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</si>
  <si>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</si>
  <si>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</si>
  <si>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</si>
  <si>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</si>
  <si>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</si>
  <si>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</si>
  <si>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</si>
  <si>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</si>
  <si>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</si>
  <si>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</si>
  <si>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</si>
  <si>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</si>
  <si>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</si>
  <si>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</si>
  <si>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</si>
  <si>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</si>
  <si>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</si>
  <si>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</si>
  <si>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</si>
  <si>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</si>
  <si>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</si>
  <si>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</si>
  <si>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</si>
  <si>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</si>
  <si>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</si>
  <si>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</si>
  <si>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</si>
  <si>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</si>
  <si>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</si>
  <si>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</si>
  <si>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</si>
  <si>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</si>
  <si>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</si>
  <si>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</si>
  <si>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</si>
  <si>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</si>
  <si>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</si>
  <si>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</si>
  <si>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</si>
  <si>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</si>
  <si>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</si>
  <si>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</si>
  <si>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</si>
  <si>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</si>
  <si>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</si>
  <si>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</si>
  <si>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</si>
  <si>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</si>
  <si>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</si>
  <si>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</si>
  <si>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</si>
  <si>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</si>
  <si>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</si>
  <si>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</si>
  <si>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</si>
  <si>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</si>
  <si>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</si>
  <si>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</si>
  <si>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</si>
  <si>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</si>
  <si>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</si>
  <si>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</si>
  <si>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</si>
  <si>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</si>
  <si>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</si>
  <si>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</si>
  <si>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</si>
  <si>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</si>
  <si>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</si>
  <si>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</si>
  <si>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</si>
  <si>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</si>
  <si>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</si>
  <si>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</si>
  <si>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</si>
  <si>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</si>
  <si>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</si>
  <si>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</si>
  <si>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</si>
  <si>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</si>
  <si>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</si>
  <si>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</si>
  <si>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</si>
  <si>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</si>
  <si>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</si>
  <si>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</si>
  <si>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</si>
  <si>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</si>
  <si>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</si>
  <si>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</si>
  <si>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</si>
  <si>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</si>
  <si>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</si>
  <si>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</si>
  <si>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</si>
  <si>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</si>
  <si>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</si>
  <si>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</si>
  <si>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</si>
  <si>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</si>
  <si>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</si>
  <si>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</si>
  <si>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</si>
  <si>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</si>
  <si>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</si>
  <si>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</si>
  <si>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</si>
  <si>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</si>
  <si>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</si>
  <si>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</si>
  <si>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</si>
  <si>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</si>
  <si>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</si>
  <si>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</si>
  <si>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</si>
  <si>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</si>
  <si>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</si>
  <si>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</si>
  <si>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</si>
  <si>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</si>
  <si>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</si>
  <si>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</si>
  <si>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</si>
  <si>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</si>
  <si>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</si>
  <si>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</si>
  <si>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</si>
  <si>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</si>
  <si>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</si>
  <si>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</si>
  <si>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</si>
  <si>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</si>
  <si>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</si>
  <si>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</si>
  <si>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</si>
  <si>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</si>
  <si>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</si>
  <si>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</si>
  <si>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</si>
  <si>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</si>
  <si>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</si>
  <si>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</si>
  <si>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</si>
  <si>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</si>
  <si>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</si>
  <si>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</si>
  <si>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</si>
  <si>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</si>
  <si>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</si>
  <si>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</si>
  <si>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</si>
  <si>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</si>
  <si>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</si>
  <si>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</si>
  <si>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</si>
  <si>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</si>
  <si>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</si>
  <si>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</si>
  <si>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</si>
  <si>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</si>
  <si>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</si>
  <si>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</si>
  <si>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</si>
  <si>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</si>
  <si>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</si>
  <si>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</si>
  <si>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</si>
  <si>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</si>
  <si>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</si>
  <si>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</si>
  <si>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</si>
  <si>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</si>
  <si>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</si>
  <si>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</si>
  <si>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</si>
  <si>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</si>
  <si>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</si>
  <si>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</si>
  <si>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</si>
  <si>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</si>
  <si>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</si>
  <si>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</si>
  <si>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</si>
  <si>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</si>
  <si>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</si>
  <si>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</si>
  <si>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</si>
  <si>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</si>
  <si>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</si>
  <si>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</si>
  <si>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</si>
  <si>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</si>
  <si>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</si>
  <si>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</si>
  <si>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</si>
  <si>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</si>
  <si>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</si>
  <si>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</si>
  <si>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</si>
  <si>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</si>
  <si>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</si>
  <si>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</si>
  <si>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</si>
  <si>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</si>
  <si>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</si>
  <si>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</si>
  <si>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</si>
  <si>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</si>
  <si>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</si>
  <si>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</si>
  <si>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</si>
  <si>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</si>
  <si>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</si>
  <si>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</si>
  <si>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</si>
  <si>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</si>
  <si>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</si>
  <si>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</si>
  <si>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</si>
  <si>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</si>
  <si>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</si>
  <si>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</si>
  <si>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</si>
  <si>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</si>
  <si>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</si>
  <si>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</si>
  <si>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</si>
  <si>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</si>
  <si>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</si>
  <si>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</si>
  <si>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</si>
  <si>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</si>
  <si>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</si>
  <si>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</si>
  <si>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</si>
  <si>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</si>
  <si>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</si>
  <si>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</si>
  <si>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</si>
  <si>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</si>
  <si>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</si>
  <si>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</si>
  <si>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</si>
  <si>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</si>
  <si>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</si>
  <si>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</si>
  <si>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</si>
  <si>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</si>
  <si>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</si>
  <si>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</si>
  <si>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</si>
  <si>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</si>
  <si>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</si>
  <si>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</si>
  <si>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</si>
  <si>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</si>
  <si>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</si>
  <si>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</si>
  <si>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</si>
  <si>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</si>
  <si>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</si>
  <si>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</si>
  <si>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</si>
  <si>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</si>
  <si>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</si>
  <si>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</si>
  <si>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</si>
  <si>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</si>
  <si>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</si>
  <si>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</si>
  <si>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</si>
  <si>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</si>
  <si>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</si>
  <si>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</si>
  <si>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</si>
  <si>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</si>
  <si>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</si>
  <si>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</si>
  <si>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</si>
  <si>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</si>
  <si>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</si>
  <si>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</si>
  <si>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</si>
  <si>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</si>
  <si>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</si>
  <si>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</si>
  <si>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</si>
  <si>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</si>
  <si>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</si>
  <si>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</si>
  <si>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</si>
  <si>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</si>
  <si>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</si>
  <si>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</si>
  <si>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</si>
  <si>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</si>
  <si>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</si>
  <si>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</si>
  <si>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</si>
  <si>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</si>
  <si>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</si>
  <si>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</si>
  <si>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</si>
  <si>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</si>
  <si>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</si>
  <si>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</si>
  <si>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</si>
  <si>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</si>
  <si>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</si>
  <si>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</si>
  <si>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</si>
  <si>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</si>
  <si>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</si>
  <si>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</si>
  <si>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</si>
  <si>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</si>
  <si>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</si>
  <si>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</si>
  <si>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</si>
  <si>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</si>
  <si>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</si>
  <si>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</si>
  <si>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</si>
  <si>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</si>
  <si>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</si>
  <si>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</si>
  <si>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</si>
  <si>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</si>
  <si>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</si>
  <si>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</si>
  <si>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</si>
  <si>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</si>
  <si>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</si>
  <si>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</si>
  <si>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</si>
  <si>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</si>
  <si>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</si>
  <si>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</si>
  <si>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</si>
  <si>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</si>
  <si>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</si>
  <si>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</si>
  <si>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</si>
  <si>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</si>
  <si>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</si>
  <si>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</si>
  <si>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</si>
  <si>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</si>
  <si>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</si>
  <si>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</si>
  <si>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</si>
  <si>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</si>
  <si>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</si>
  <si>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</si>
  <si>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</si>
  <si>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</si>
  <si>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</si>
  <si>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</si>
  <si>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</si>
  <si>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</si>
  <si>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</si>
  <si>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</si>
  <si>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</si>
  <si>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</si>
  <si>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</si>
  <si>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</si>
  <si>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</si>
  <si>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</si>
  <si>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</si>
  <si>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</si>
  <si>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</si>
  <si>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</si>
  <si>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</si>
  <si>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</si>
  <si>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</si>
  <si>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</si>
  <si>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</si>
  <si>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</si>
  <si>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</si>
  <si>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</si>
  <si>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</si>
  <si>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</si>
  <si>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</si>
  <si>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</si>
  <si>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</si>
  <si>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</si>
  <si>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</si>
  <si>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</si>
  <si>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</si>
  <si>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</si>
  <si>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</si>
  <si>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</si>
  <si>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</si>
  <si>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</si>
  <si>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</si>
  <si>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</si>
  <si>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</si>
  <si>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</si>
  <si>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</si>
  <si>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</si>
  <si>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</si>
  <si>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</si>
  <si>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</si>
  <si>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</si>
  <si>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</si>
  <si>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</si>
  <si>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</si>
  <si>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</si>
  <si>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</si>
  <si>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</si>
  <si>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</si>
  <si>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</si>
  <si>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</si>
  <si>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</si>
  <si>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</si>
  <si>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</si>
  <si>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</si>
  <si>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</si>
  <si>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</si>
  <si>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</si>
  <si>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</si>
  <si>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</si>
  <si>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</si>
  <si>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</si>
  <si>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</si>
  <si>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</si>
  <si>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</si>
  <si>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</si>
  <si>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</si>
  <si>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</si>
  <si>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</si>
  <si>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</si>
  <si>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</si>
  <si>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</si>
  <si>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</si>
  <si>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</si>
  <si>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</si>
  <si>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</si>
  <si>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</si>
  <si>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</si>
  <si>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</si>
  <si>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</si>
  <si>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</si>
  <si>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</si>
  <si>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</si>
  <si>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</si>
  <si>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</si>
  <si>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</si>
  <si>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</si>
  <si>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</si>
  <si>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</si>
  <si>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</si>
  <si>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</si>
  <si>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</si>
  <si>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</si>
  <si>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</si>
  <si>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</si>
  <si>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</si>
  <si>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</si>
  <si>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</si>
  <si>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</si>
  <si>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</si>
  <si>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</si>
  <si>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</si>
  <si>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</si>
  <si>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</si>
  <si>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</si>
  <si>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</si>
  <si>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</si>
  <si>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</si>
  <si>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</si>
  <si>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</si>
  <si>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</si>
  <si>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</si>
  <si>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</si>
  <si>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</si>
  <si>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</si>
  <si>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</si>
  <si>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</si>
  <si>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</si>
  <si>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</si>
  <si>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</si>
  <si>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</si>
  <si>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</si>
  <si>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</si>
  <si>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</si>
  <si>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</si>
  <si>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</si>
  <si>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</si>
  <si>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</si>
  <si>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</si>
  <si>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</si>
  <si>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</si>
  <si>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</si>
  <si>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</si>
  <si>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</si>
  <si>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</si>
  <si>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</si>
  <si>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</si>
  <si>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</si>
  <si>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</si>
  <si>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</si>
  <si>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</si>
  <si>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</si>
  <si>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</si>
  <si>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</si>
  <si>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</si>
  <si>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</si>
  <si>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</si>
  <si>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</si>
  <si>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</si>
  <si>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</si>
  <si>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</si>
  <si>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</si>
  <si>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</si>
  <si>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</si>
  <si>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</si>
  <si>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</si>
  <si>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</si>
  <si>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</si>
  <si>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</si>
  <si>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</si>
  <si>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</si>
  <si>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</si>
  <si>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</si>
  <si>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</si>
  <si>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</si>
  <si>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</si>
  <si>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</si>
  <si>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</si>
  <si>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</si>
  <si>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</si>
  <si>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</si>
  <si>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</si>
  <si>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</si>
  <si>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</si>
  <si>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</si>
  <si>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</si>
  <si>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</si>
  <si>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</si>
  <si>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</si>
  <si>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</si>
  <si>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</si>
  <si>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</si>
  <si>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</si>
  <si>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</si>
  <si>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</si>
  <si>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</si>
  <si>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</si>
  <si>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</si>
  <si>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</si>
  <si>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</si>
  <si>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</si>
  <si>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</si>
  <si>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</si>
  <si>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</si>
  <si>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</si>
  <si>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</si>
  <si>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</si>
  <si>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</si>
  <si>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</si>
  <si>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</si>
  <si>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</si>
  <si>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</si>
  <si>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</si>
  <si>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</si>
  <si>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</si>
  <si>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</si>
  <si>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</si>
  <si>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</si>
  <si>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</si>
  <si>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</si>
  <si>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</si>
  <si>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</si>
  <si>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</si>
  <si>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</si>
  <si>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</si>
  <si>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</si>
  <si>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</si>
  <si>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</si>
  <si>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</si>
  <si>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</si>
  <si>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</si>
  <si>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</si>
  <si>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</si>
  <si>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</si>
  <si>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</si>
  <si>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</si>
  <si>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</si>
  <si>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</si>
  <si>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</si>
  <si>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</si>
  <si>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</si>
  <si>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</si>
  <si>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</si>
  <si>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</si>
  <si>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</si>
  <si>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</si>
  <si>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</si>
  <si>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</si>
  <si>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</si>
  <si>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</si>
  <si>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</si>
  <si>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</si>
  <si>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</si>
  <si>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</si>
  <si>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</si>
  <si>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</si>
  <si>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</si>
  <si>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</si>
  <si>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</si>
  <si>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</si>
  <si>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</si>
  <si>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</si>
  <si>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</si>
  <si>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</si>
  <si>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</si>
  <si>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</si>
  <si>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</si>
  <si>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</si>
  <si>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</si>
  <si>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</si>
  <si>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</si>
  <si>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</si>
  <si>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</si>
  <si>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</si>
  <si>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</si>
  <si>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</si>
  <si>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</si>
  <si>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</si>
  <si>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</si>
  <si>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</si>
  <si>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</si>
  <si>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</si>
  <si>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</si>
  <si>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</si>
  <si>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</si>
  <si>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</si>
  <si>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</si>
  <si>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</si>
  <si>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</si>
  <si>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</si>
  <si>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</si>
  <si>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</si>
  <si>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</si>
  <si>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</si>
  <si>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</si>
  <si>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</si>
  <si>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</si>
  <si>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</si>
  <si>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</si>
  <si>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</si>
  <si>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</si>
  <si>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</si>
  <si>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</si>
  <si>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</si>
  <si>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</si>
  <si>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</si>
  <si>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</si>
  <si>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</si>
  <si>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</si>
  <si>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</si>
  <si>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</si>
  <si>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</si>
  <si>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</si>
  <si>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</si>
  <si>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</si>
  <si>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</si>
  <si>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</si>
  <si>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</si>
  <si>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</si>
  <si>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</si>
  <si>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</si>
  <si>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</si>
  <si>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</si>
  <si>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</si>
  <si>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</si>
  <si>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</si>
  <si>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</si>
  <si>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</si>
  <si>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</si>
  <si>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</si>
  <si>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</si>
  <si>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</si>
  <si>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</si>
  <si>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</si>
  <si>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</si>
  <si>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</si>
  <si>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</si>
  <si>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</si>
  <si>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</si>
  <si>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</si>
  <si>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</si>
  <si>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</si>
  <si>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</si>
  <si>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</si>
  <si>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</si>
  <si>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</si>
  <si>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</si>
  <si>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</si>
  <si>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</si>
  <si>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</si>
  <si>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</si>
  <si>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</si>
  <si>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</si>
  <si>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</si>
  <si>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</si>
  <si>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</si>
  <si>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</si>
  <si>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</si>
  <si>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</si>
  <si>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</si>
  <si>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</si>
  <si>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</si>
  <si>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</si>
  <si>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</si>
  <si>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</si>
  <si>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</si>
  <si>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</si>
  <si>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</si>
  <si>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</si>
  <si>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</si>
  <si>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</si>
  <si>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</si>
  <si>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</si>
  <si>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</si>
  <si>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</si>
  <si>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</si>
  <si>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</si>
  <si>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</si>
  <si>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</si>
  <si>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</si>
  <si>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</si>
  <si>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</si>
  <si>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</si>
  <si>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</si>
  <si>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</si>
  <si>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</si>
  <si>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</si>
  <si>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</si>
  <si>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</si>
  <si>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</si>
  <si>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</si>
  <si>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</si>
  <si>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</si>
  <si>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</si>
  <si>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</si>
  <si>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</si>
  <si>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</si>
  <si>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</si>
  <si>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</si>
  <si>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</si>
  <si>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</si>
  <si>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</si>
  <si>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</si>
  <si>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</si>
  <si>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</si>
  <si>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</si>
  <si>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</si>
  <si>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</si>
  <si>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</si>
  <si>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</si>
  <si>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</si>
  <si>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</si>
  <si>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</si>
  <si>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</si>
  <si>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</si>
  <si>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</si>
  <si>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</si>
  <si>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</si>
  <si>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</si>
  <si>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</si>
  <si>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</si>
  <si>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</si>
  <si>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</si>
  <si>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</si>
  <si>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</si>
  <si>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</si>
  <si>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</si>
  <si>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</si>
  <si>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</si>
  <si>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</si>
  <si>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</si>
  <si>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</si>
  <si>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</si>
  <si>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</si>
  <si>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</si>
  <si>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</si>
  <si>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</si>
  <si>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</si>
  <si>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</si>
  <si>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</si>
  <si>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</si>
  <si>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</si>
  <si>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</si>
  <si>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</si>
  <si>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</si>
  <si>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</si>
  <si>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</si>
  <si>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</si>
  <si>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</si>
  <si>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</si>
  <si>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</si>
  <si>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</si>
  <si>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</si>
  <si>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</si>
  <si>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</si>
  <si>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</si>
  <si>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</si>
  <si>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</si>
  <si>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</si>
  <si>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</si>
  <si>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</si>
  <si>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</si>
  <si>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</si>
  <si>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</si>
  <si>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</si>
  <si>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</si>
  <si>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</si>
  <si>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</si>
  <si>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</si>
  <si>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</si>
  <si>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</si>
  <si>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</si>
  <si>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</si>
  <si>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</si>
  <si>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</si>
  <si>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</si>
  <si>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</si>
  <si>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</si>
  <si>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</si>
  <si>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</si>
  <si>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</si>
  <si>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</si>
  <si>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</si>
  <si>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</si>
  <si>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</si>
  <si>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</si>
  <si>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</si>
  <si>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</si>
  <si>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</si>
  <si>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</si>
  <si>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</si>
  <si>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</si>
  <si>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</si>
  <si>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</si>
  <si>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</si>
  <si>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</si>
  <si>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</si>
  <si>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</si>
  <si>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</si>
  <si>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</si>
  <si>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</si>
  <si>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</si>
  <si>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</si>
  <si>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</si>
  <si>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</si>
  <si>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</si>
  <si>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</si>
  <si>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</si>
  <si>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</si>
  <si>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</si>
  <si>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</si>
  <si>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</si>
  <si>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</si>
  <si>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</si>
  <si>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</si>
  <si>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</si>
  <si>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</si>
  <si>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</si>
  <si>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</si>
  <si>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</si>
  <si>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</si>
  <si>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</si>
  <si>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</si>
  <si>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</si>
  <si>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</si>
  <si>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</si>
  <si>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</si>
  <si>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</si>
  <si>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</si>
  <si>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</si>
  <si>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</si>
  <si>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</si>
  <si>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</si>
  <si>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</si>
  <si>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</si>
  <si>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</si>
  <si>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</si>
  <si>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</si>
  <si>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</si>
  <si>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</si>
  <si>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</si>
  <si>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</si>
  <si>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</si>
  <si>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</si>
  <si>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</si>
  <si>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</si>
  <si>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</si>
  <si>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</si>
  <si>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</si>
  <si>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</si>
  <si>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</si>
  <si>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</si>
  <si>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</si>
  <si>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</si>
  <si>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</si>
  <si>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</si>
  <si>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</si>
  <si>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</si>
  <si>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</si>
  <si>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</si>
  <si>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</si>
  <si>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</si>
  <si>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</si>
  <si>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</si>
  <si>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</si>
  <si>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</si>
  <si>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</si>
  <si>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</si>
  <si>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</si>
  <si>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</si>
  <si>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</si>
  <si>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</si>
  <si>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</si>
  <si>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</si>
  <si>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</si>
  <si>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</si>
  <si>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</si>
  <si>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</si>
  <si>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</si>
  <si>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</si>
  <si>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</si>
  <si>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</si>
  <si>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</si>
  <si>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</si>
  <si>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</si>
  <si>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</si>
  <si>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</si>
  <si>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</si>
  <si>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</si>
  <si>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</si>
  <si>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</si>
  <si>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</si>
  <si>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</si>
  <si>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</si>
  <si>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</si>
  <si>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</si>
  <si>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</si>
  <si>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</si>
  <si>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</si>
  <si>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</si>
  <si>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</si>
  <si>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</si>
  <si>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</si>
  <si>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</si>
  <si>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</si>
  <si>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</si>
  <si>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</si>
  <si>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</si>
  <si>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</si>
  <si>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</si>
  <si>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</si>
  <si>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</si>
  <si>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</si>
  <si>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</si>
  <si>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</si>
  <si>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</si>
  <si>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</si>
  <si>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</si>
  <si>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</si>
  <si>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</si>
  <si>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</si>
  <si>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</si>
  <si>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</si>
  <si>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</si>
  <si>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</si>
  <si>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</si>
  <si>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</si>
  <si>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</si>
  <si>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</si>
  <si>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</si>
  <si>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</si>
  <si>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</si>
  <si>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</si>
  <si>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</si>
  <si>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</si>
  <si>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</si>
  <si>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</si>
  <si>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</si>
  <si>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</si>
  <si>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</si>
  <si>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</si>
  <si>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</si>
  <si>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</si>
  <si>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</si>
  <si>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</si>
  <si>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</si>
  <si>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</si>
  <si>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</si>
  <si>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</si>
  <si>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</si>
  <si>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</si>
  <si>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</si>
  <si>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</si>
  <si>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</si>
  <si>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</si>
  <si>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</si>
  <si>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</si>
  <si>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</si>
  <si>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</si>
  <si>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</si>
  <si>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</si>
  <si>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</si>
  <si>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</si>
  <si>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</si>
  <si>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</si>
  <si>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</si>
  <si>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</si>
  <si>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</si>
  <si>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</si>
  <si>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</si>
  <si>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</si>
  <si>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</si>
  <si>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</si>
  <si>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</si>
  <si>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</si>
  <si>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</si>
  <si>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</si>
  <si>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</si>
  <si>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</si>
  <si>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</si>
  <si>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</si>
  <si>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</si>
  <si>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</si>
  <si>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</si>
  <si>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</si>
  <si>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</si>
  <si>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</si>
  <si>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</si>
  <si>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</si>
  <si>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</si>
  <si>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</si>
  <si>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</si>
  <si>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</si>
  <si>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</si>
  <si>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</si>
  <si>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</si>
  <si>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</si>
  <si>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</si>
  <si>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</si>
  <si>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</si>
  <si>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</si>
  <si>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</si>
  <si>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</si>
  <si>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</si>
  <si>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</si>
  <si>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</si>
  <si>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</si>
  <si>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</si>
  <si>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</si>
  <si>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</si>
  <si>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</si>
  <si>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</si>
  <si>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</si>
  <si>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</si>
  <si>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</si>
  <si>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</si>
  <si>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</si>
  <si>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</si>
  <si>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</si>
  <si>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</si>
  <si>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</si>
  <si>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</si>
  <si>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</si>
  <si>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</si>
  <si>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</si>
  <si>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</si>
  <si>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</si>
  <si>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</si>
  <si>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</si>
  <si>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</si>
  <si>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</si>
  <si>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</si>
  <si>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</si>
  <si>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</si>
  <si>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</si>
  <si>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</si>
  <si>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</si>
  <si>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</si>
  <si>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</si>
  <si>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</si>
  <si>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</si>
  <si>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</si>
  <si>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</si>
  <si>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</si>
  <si>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</si>
  <si>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</si>
  <si>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</si>
  <si>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</si>
  <si>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</si>
  <si>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</si>
  <si>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</si>
  <si>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</si>
  <si>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</si>
  <si>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</si>
  <si>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</si>
  <si>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</si>
  <si>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</si>
  <si>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</si>
  <si>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</si>
  <si>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</si>
  <si>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</si>
  <si>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</si>
  <si>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</si>
  <si>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</si>
  <si>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</si>
  <si>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</si>
  <si>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</si>
  <si>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</si>
  <si>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</si>
  <si>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</si>
  <si>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</si>
  <si>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</si>
  <si>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</si>
  <si>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</si>
  <si>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</si>
  <si>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</si>
  <si>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</si>
  <si>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</si>
  <si>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</si>
  <si>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</si>
  <si>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</si>
  <si>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</si>
  <si>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</si>
  <si>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</si>
  <si>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</si>
  <si>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</si>
  <si>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</si>
  <si>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</si>
  <si>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</si>
  <si>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</si>
  <si>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</si>
  <si>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</si>
  <si>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</si>
  <si>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</si>
  <si>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</si>
  <si>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</si>
  <si>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</si>
  <si>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</si>
  <si>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</si>
  <si>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</si>
  <si>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</si>
  <si>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</si>
  <si>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</si>
  <si>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</si>
  <si>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</si>
  <si>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</si>
  <si>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</si>
  <si>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</si>
  <si>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</si>
  <si>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</si>
  <si>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</si>
  <si>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</si>
  <si>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</si>
  <si>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</si>
  <si>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</si>
  <si>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</si>
  <si>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</si>
  <si>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</si>
  <si>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</si>
  <si>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</si>
  <si>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</si>
  <si>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</si>
  <si>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</si>
  <si>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</si>
  <si>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</si>
  <si>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</si>
  <si>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</si>
  <si>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</si>
  <si>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</si>
  <si>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</si>
  <si>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</si>
  <si>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</si>
  <si>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</si>
  <si>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</si>
  <si>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</si>
  <si>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</si>
  <si>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</si>
  <si>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</si>
  <si>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</si>
  <si>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</si>
  <si>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</si>
  <si>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</si>
  <si>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</si>
  <si>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</si>
  <si>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</si>
  <si>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</si>
  <si>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</si>
  <si>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</si>
  <si>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</si>
  <si>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</si>
  <si>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</si>
  <si>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</si>
  <si>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</si>
  <si>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</si>
  <si>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</si>
  <si>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</si>
  <si>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</si>
  <si>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</si>
  <si>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</si>
  <si>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</si>
  <si>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</si>
  <si>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</si>
  <si>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</si>
  <si>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</si>
  <si>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</si>
  <si>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</si>
  <si>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</si>
  <si>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</si>
  <si>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</si>
  <si>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</si>
  <si>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</si>
  <si>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</si>
  <si>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</si>
  <si>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</si>
  <si>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</si>
  <si>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</si>
  <si>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</si>
  <si>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</si>
  <si>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</si>
  <si>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</si>
  <si>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</si>
  <si>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</si>
  <si>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</si>
  <si>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</si>
  <si>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</si>
  <si>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</si>
  <si>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</si>
  <si>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</si>
  <si>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</si>
  <si>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</si>
  <si>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</si>
  <si>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</si>
  <si>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</si>
  <si>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</si>
  <si>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</si>
  <si>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</si>
  <si>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</si>
  <si>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</si>
  <si>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</si>
  <si>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</si>
  <si>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</si>
  <si>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</si>
  <si>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</si>
  <si>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</si>
  <si>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</si>
  <si>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</si>
  <si>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</si>
  <si>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</si>
  <si>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</si>
  <si>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</si>
  <si>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</si>
  <si>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</si>
  <si>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</si>
  <si>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</si>
  <si>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</si>
  <si>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</si>
  <si>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</si>
  <si>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</si>
  <si>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</si>
  <si>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</si>
  <si>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</si>
  <si>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</si>
  <si>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</si>
  <si>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</si>
  <si>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</si>
  <si>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</si>
  <si>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</si>
  <si>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</si>
  <si>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</si>
  <si>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</si>
  <si>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</si>
  <si>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</si>
  <si>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</si>
  <si>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</si>
  <si>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</si>
  <si>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</si>
  <si>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</si>
  <si>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</si>
  <si>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</si>
  <si>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</si>
  <si>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</si>
  <si>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</si>
  <si>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</si>
  <si>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</si>
  <si>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</si>
  <si>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</si>
  <si>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</si>
  <si>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</si>
  <si>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</si>
  <si>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</si>
  <si>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</si>
  <si>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</si>
  <si>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</si>
  <si>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</si>
  <si>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</si>
  <si>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</si>
  <si>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</si>
  <si>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</si>
  <si>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</si>
  <si>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</si>
  <si>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</si>
  <si>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</si>
  <si>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</si>
  <si>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</si>
  <si>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</si>
  <si>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</si>
  <si>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</si>
  <si>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</si>
  <si>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</si>
  <si>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</si>
  <si>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</si>
  <si>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</si>
  <si>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</si>
  <si>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</si>
  <si>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</si>
  <si>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</si>
  <si>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</si>
  <si>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</si>
  <si>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</si>
  <si>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</si>
  <si>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</si>
  <si>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</si>
  <si>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</si>
  <si>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</si>
  <si>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</si>
  <si>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</si>
  <si>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</si>
  <si>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</si>
  <si>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</si>
  <si>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</si>
  <si>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</si>
  <si>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</si>
  <si>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</si>
  <si>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</si>
  <si>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</si>
  <si>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</si>
  <si>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</si>
  <si>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</si>
  <si>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</si>
  <si>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</si>
  <si>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</si>
  <si>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</si>
  <si>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</si>
  <si>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</si>
  <si>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</si>
  <si>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</si>
  <si>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</si>
  <si>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</si>
  <si>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</si>
  <si>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</si>
  <si>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</si>
  <si>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</si>
  <si>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</si>
  <si>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</si>
  <si>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</si>
  <si>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</si>
  <si>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</si>
  <si>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</si>
  <si>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</si>
  <si>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</si>
  <si>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</si>
  <si>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</si>
  <si>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</si>
  <si>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</si>
  <si>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</si>
  <si>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</si>
  <si>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</si>
  <si>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</si>
  <si>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</si>
  <si>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</si>
  <si>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</si>
  <si>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</si>
  <si>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</si>
  <si>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</si>
  <si>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</si>
  <si>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</si>
  <si>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</si>
  <si>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</si>
  <si>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</si>
  <si>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</si>
  <si>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</si>
  <si>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</si>
  <si>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</si>
  <si>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</si>
  <si>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</si>
  <si>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</si>
  <si>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</si>
  <si>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</si>
  <si>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</si>
  <si>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</si>
  <si>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</si>
  <si>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</si>
  <si>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</si>
  <si>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</si>
  <si>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</si>
  <si>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</si>
  <si>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</si>
  <si>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</si>
  <si>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</si>
  <si>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</si>
  <si>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</si>
  <si>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</si>
  <si>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</si>
  <si>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</si>
  <si>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</si>
  <si>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</si>
  <si>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</si>
  <si>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</si>
  <si>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</si>
  <si>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</si>
  <si>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</si>
  <si>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</si>
  <si>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</si>
  <si>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</si>
  <si>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</si>
  <si>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</si>
  <si>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</si>
  <si>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</si>
  <si>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</si>
  <si>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</si>
  <si>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</si>
  <si>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</si>
  <si>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</si>
  <si>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</si>
  <si>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</si>
  <si>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</si>
  <si>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</si>
  <si>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</si>
  <si>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</si>
  <si>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</si>
  <si>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</si>
  <si>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</si>
  <si>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</si>
  <si>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</si>
  <si>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</si>
  <si>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</si>
  <si>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</si>
  <si>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</si>
  <si>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</si>
  <si>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</si>
  <si>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</si>
  <si>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</si>
  <si>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</si>
  <si>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</si>
  <si>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</si>
  <si>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</si>
  <si>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</si>
  <si>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</si>
  <si>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</si>
  <si>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</si>
  <si>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</si>
  <si>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</si>
  <si>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</si>
  <si>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</si>
  <si>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</si>
  <si>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</si>
  <si>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</si>
  <si>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</si>
  <si>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</si>
  <si>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</si>
  <si>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</si>
  <si>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</si>
  <si>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</si>
  <si>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</si>
  <si>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</si>
  <si>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</si>
  <si>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</si>
  <si>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</si>
  <si>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</si>
  <si>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</si>
  <si>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</si>
  <si>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</si>
  <si>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</si>
  <si>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</si>
  <si>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</si>
  <si>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</si>
  <si>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</si>
  <si>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</si>
  <si>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</si>
  <si>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</si>
  <si>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</si>
  <si>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</si>
  <si>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</si>
  <si>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</si>
  <si>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</si>
  <si>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</si>
  <si>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</si>
  <si>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</si>
  <si>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</si>
  <si>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</si>
  <si>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</si>
  <si>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</si>
  <si>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</si>
  <si>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</si>
  <si>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</si>
  <si>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</si>
  <si>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</si>
  <si>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</si>
  <si>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</si>
  <si>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</si>
  <si>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</si>
  <si>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</si>
  <si>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</si>
  <si>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</si>
  <si>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</si>
  <si>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</si>
  <si>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</si>
  <si>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</si>
  <si>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</si>
  <si>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</si>
  <si>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</si>
  <si>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</si>
  <si>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</si>
  <si>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</si>
  <si>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</si>
  <si>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</si>
  <si>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</si>
  <si>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</si>
  <si>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</si>
  <si>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</si>
  <si>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</si>
  <si>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</si>
  <si>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</si>
  <si>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</si>
  <si>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</si>
  <si>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</si>
  <si>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</si>
  <si>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</si>
  <si>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</si>
  <si>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</si>
  <si>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</si>
  <si>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</si>
  <si>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</si>
  <si>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</si>
  <si>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</si>
  <si>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</si>
  <si>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</si>
  <si>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</si>
  <si>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</si>
  <si>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</si>
  <si>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</si>
  <si>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</si>
  <si>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</si>
  <si>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</si>
  <si>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</si>
  <si>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</si>
  <si>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</si>
  <si>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</si>
  <si>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</si>
  <si>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</si>
  <si>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</si>
  <si>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</si>
  <si>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</si>
  <si>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</si>
  <si>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</si>
  <si>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</si>
  <si>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</si>
  <si>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</si>
  <si>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</si>
  <si>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</si>
  <si>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</si>
  <si>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</si>
  <si>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</si>
  <si>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</si>
  <si>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</si>
  <si>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</si>
  <si>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</si>
  <si>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</si>
  <si>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</si>
  <si>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</si>
  <si>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</si>
  <si>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</si>
  <si>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</si>
  <si>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</si>
  <si>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</si>
  <si>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</si>
  <si>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</si>
  <si>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</si>
  <si>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</si>
  <si>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</si>
  <si>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</si>
  <si>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</si>
  <si>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</si>
  <si>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</si>
  <si>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</si>
  <si>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</si>
  <si>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</si>
  <si>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</si>
  <si>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</si>
  <si>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</si>
  <si>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</si>
  <si>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</si>
  <si>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</si>
  <si>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</si>
  <si>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</si>
  <si>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</si>
  <si>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</si>
  <si>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</si>
  <si>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</si>
  <si>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</si>
  <si>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</si>
  <si>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</si>
  <si>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</si>
  <si>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</si>
  <si>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</si>
  <si>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</si>
  <si>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</si>
  <si>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</si>
  <si>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</si>
  <si>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</si>
  <si>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</si>
  <si>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</si>
  <si>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</si>
  <si>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</si>
  <si>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</si>
  <si>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</si>
  <si>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</si>
  <si>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</si>
  <si>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</si>
  <si>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</si>
  <si>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</si>
  <si>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</si>
  <si>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</si>
  <si>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</si>
  <si>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</si>
  <si>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</si>
  <si>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</si>
  <si>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</si>
  <si>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</si>
  <si>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</si>
  <si>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</si>
  <si>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</si>
  <si>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</si>
  <si>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</si>
  <si>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</si>
  <si>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</si>
  <si>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</si>
  <si>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</si>
  <si>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</si>
  <si>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</si>
  <si>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</si>
  <si>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</si>
  <si>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</si>
  <si>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</si>
  <si>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</si>
  <si>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</si>
  <si>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</si>
  <si>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</si>
  <si>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</si>
  <si>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</si>
  <si>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</si>
  <si>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</si>
  <si>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</si>
  <si>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</si>
  <si>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</si>
  <si>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</si>
  <si>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</si>
  <si>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</si>
  <si>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</si>
  <si>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</si>
  <si>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</si>
  <si>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</si>
  <si>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</si>
  <si>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</si>
  <si>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</si>
  <si>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</si>
  <si>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</si>
  <si>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</si>
  <si>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</si>
  <si>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</si>
  <si>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</si>
  <si>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</si>
  <si>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</si>
  <si>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</si>
  <si>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</si>
  <si>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</si>
  <si>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</si>
  <si>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</si>
  <si>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</si>
  <si>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</si>
  <si>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</si>
  <si>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</si>
  <si>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</si>
  <si>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</si>
  <si>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</si>
  <si>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</si>
  <si>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</si>
  <si>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</si>
  <si>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</si>
  <si>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</si>
  <si>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</si>
  <si>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</si>
  <si>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</si>
  <si>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</si>
  <si>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</si>
  <si>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</si>
  <si>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</si>
  <si>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</si>
  <si>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</si>
  <si>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</si>
  <si>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</si>
  <si>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</si>
  <si>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</si>
  <si>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</si>
  <si>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</si>
  <si>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</si>
  <si>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</si>
  <si>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</si>
  <si>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</si>
  <si>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</si>
  <si>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</si>
  <si>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</si>
  <si>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</si>
  <si>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</si>
  <si>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</si>
  <si>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</si>
  <si>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</si>
  <si>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</si>
  <si>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</si>
  <si>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</si>
  <si>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</si>
  <si>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</si>
  <si>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</si>
  <si>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</si>
  <si>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</si>
  <si>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</si>
  <si>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</si>
  <si>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</si>
  <si>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</si>
  <si>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</si>
  <si>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</si>
  <si>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</si>
  <si>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</si>
  <si>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</si>
  <si>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</si>
  <si>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</si>
  <si>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</si>
  <si>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</si>
  <si>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</si>
  <si>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</si>
  <si>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</si>
  <si>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</si>
  <si>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</si>
  <si>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</si>
  <si>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</si>
  <si>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</si>
  <si>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</si>
  <si>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</si>
  <si>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</si>
  <si>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</si>
  <si>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</si>
  <si>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</si>
  <si>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</si>
  <si>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</si>
  <si>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</si>
  <si>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</si>
  <si>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</si>
  <si>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</si>
  <si>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</si>
  <si>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</si>
  <si>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</si>
  <si>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</si>
  <si>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</si>
  <si>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</si>
  <si>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</si>
  <si>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</si>
  <si>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</si>
  <si>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</si>
  <si>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</si>
  <si>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</si>
  <si>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</si>
  <si>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</si>
  <si>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</si>
  <si>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</si>
  <si>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</si>
  <si>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</si>
  <si>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</si>
  <si>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</si>
  <si>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</si>
  <si>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</si>
  <si>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</si>
  <si>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</si>
  <si>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</si>
  <si>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</si>
  <si>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</si>
  <si>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</si>
  <si>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</si>
  <si>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</si>
  <si>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</si>
  <si>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</si>
  <si>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</si>
  <si>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</si>
  <si>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</si>
  <si>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</si>
  <si>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</si>
  <si>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</si>
  <si>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</si>
  <si>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</si>
  <si>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</si>
  <si>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</si>
  <si>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</si>
  <si>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</si>
  <si>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</si>
  <si>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</si>
  <si>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</si>
  <si>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</si>
  <si>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</si>
  <si>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</si>
  <si>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</si>
  <si>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</si>
  <si>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</si>
  <si>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</si>
  <si>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</si>
  <si>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</si>
  <si>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</si>
  <si>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</si>
  <si>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</si>
  <si>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</si>
  <si>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</si>
  <si>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</si>
  <si>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</si>
  <si>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</si>
  <si>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</si>
  <si>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</si>
  <si>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</si>
  <si>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</si>
  <si>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</si>
  <si>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</si>
  <si>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</si>
  <si>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</si>
  <si>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</si>
  <si>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</si>
  <si>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</si>
  <si>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</si>
  <si>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</si>
  <si>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</si>
  <si>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</si>
  <si>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</si>
  <si>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</si>
  <si>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</si>
  <si>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</si>
  <si>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</si>
  <si>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</si>
  <si>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</si>
  <si>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</si>
  <si>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</si>
  <si>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</si>
  <si>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</si>
  <si>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</si>
  <si>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</si>
  <si>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</si>
  <si>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</si>
  <si>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</si>
  <si>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</si>
  <si>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</si>
  <si>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</si>
  <si>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</si>
  <si>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</si>
  <si>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</si>
  <si>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</si>
  <si>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</si>
  <si>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</si>
  <si>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</si>
  <si>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</si>
  <si>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</si>
  <si>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</si>
  <si>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</si>
  <si>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</si>
  <si>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</si>
  <si>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</si>
  <si>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</si>
  <si>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</si>
  <si>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</si>
  <si>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</si>
  <si>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</si>
  <si>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</si>
  <si>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</si>
  <si>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</si>
  <si>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</si>
  <si>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</si>
  <si>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</si>
  <si>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</si>
  <si>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</si>
  <si>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</si>
  <si>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</si>
  <si>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</si>
  <si>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</si>
  <si>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</si>
  <si>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</si>
  <si>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</si>
  <si>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</si>
  <si>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</si>
  <si>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</si>
  <si>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</si>
  <si>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</si>
  <si>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</si>
  <si>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</si>
  <si>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</si>
  <si>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</si>
  <si>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</si>
  <si>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</si>
  <si>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</si>
  <si>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</si>
  <si>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</si>
  <si>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</si>
  <si>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</si>
  <si>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</si>
  <si>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</si>
  <si>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</si>
  <si>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</si>
  <si>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</si>
  <si>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</si>
  <si>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</si>
  <si>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</si>
  <si>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</si>
  <si>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</si>
  <si>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</si>
  <si>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</si>
  <si>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</si>
  <si>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</si>
  <si>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</si>
  <si>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</si>
  <si>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</si>
  <si>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</si>
  <si>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</si>
  <si>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</si>
  <si>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</si>
  <si>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</si>
  <si>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</si>
  <si>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</si>
  <si>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</si>
  <si>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</si>
  <si>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</si>
  <si>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</si>
  <si>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</si>
  <si>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</si>
  <si>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</si>
  <si>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</si>
  <si>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</si>
  <si>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</si>
  <si>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</si>
  <si>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</si>
  <si>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</si>
  <si>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</si>
  <si>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</si>
  <si>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</si>
  <si>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</si>
  <si>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</si>
  <si>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</si>
  <si>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</si>
  <si>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</si>
  <si>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</si>
  <si>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</si>
  <si>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</si>
  <si>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</si>
  <si>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</si>
  <si>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</si>
  <si>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</si>
  <si>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</si>
  <si>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</si>
  <si>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</si>
  <si>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</si>
  <si>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</si>
  <si>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</si>
  <si>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</si>
  <si>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</si>
  <si>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</si>
  <si>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</si>
  <si>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</si>
  <si>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</si>
  <si>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</si>
  <si>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</si>
  <si>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</si>
  <si>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</si>
  <si>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</si>
  <si>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</si>
  <si>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</si>
  <si>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</si>
  <si>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</si>
  <si>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</si>
  <si>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</si>
  <si>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</si>
  <si>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</si>
  <si>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</si>
  <si>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</si>
  <si>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</si>
  <si>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</si>
  <si>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</si>
  <si>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</si>
  <si>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</si>
  <si>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</si>
  <si>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</si>
  <si>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</si>
  <si>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</si>
  <si>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</si>
  <si>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</si>
  <si>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</si>
  <si>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</si>
  <si>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</si>
  <si>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</si>
  <si>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</si>
  <si>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</si>
  <si>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</si>
  <si>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</si>
  <si>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</si>
  <si>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</si>
  <si>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</si>
  <si>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</si>
  <si>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</si>
  <si>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</si>
  <si>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</si>
  <si>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</si>
  <si>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</si>
  <si>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</si>
  <si>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</si>
  <si>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</si>
  <si>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</si>
  <si>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</si>
  <si>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</si>
  <si>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</si>
  <si>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</si>
  <si>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</si>
  <si>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</si>
  <si>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</si>
  <si>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</si>
  <si>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</si>
  <si>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</si>
  <si>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</si>
  <si>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</si>
  <si>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</si>
  <si>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</si>
  <si>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</si>
  <si>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</si>
  <si>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</si>
  <si>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</si>
  <si>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</si>
  <si>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</si>
  <si>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</si>
  <si>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</si>
  <si>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</si>
  <si>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</si>
  <si>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</si>
  <si>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</si>
  <si>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</si>
  <si>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</si>
  <si>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</si>
  <si>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</si>
  <si>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</si>
  <si>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</si>
  <si>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</si>
  <si>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</si>
  <si>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</si>
  <si>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</si>
  <si>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</si>
  <si>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</si>
  <si>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</si>
  <si>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</si>
  <si>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</si>
  <si>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</si>
  <si>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</si>
  <si>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</si>
  <si>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</si>
  <si>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</si>
  <si>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</si>
  <si>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</si>
  <si>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</si>
  <si>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</si>
  <si>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</si>
  <si>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</si>
  <si>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</si>
  <si>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</si>
  <si>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</si>
  <si>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</si>
  <si>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</si>
  <si>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</si>
  <si>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</si>
  <si>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</si>
  <si>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</si>
  <si>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</si>
  <si>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</si>
  <si>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</si>
  <si>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</si>
  <si>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</si>
  <si>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</si>
  <si>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</si>
  <si>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</si>
  <si>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</si>
  <si>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</si>
  <si>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</si>
  <si>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</si>
  <si>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</si>
  <si>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</si>
  <si>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</si>
  <si>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</si>
  <si>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</si>
  <si>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</si>
  <si>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</si>
  <si>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</si>
  <si>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</si>
  <si>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</si>
  <si>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</si>
  <si>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</si>
  <si>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</si>
  <si>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</si>
  <si>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</si>
  <si>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</si>
  <si>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</si>
  <si>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</si>
  <si>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</si>
  <si>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</si>
  <si>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</si>
  <si>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</si>
  <si>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</si>
  <si>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</si>
  <si>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</si>
  <si>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</si>
  <si>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</si>
  <si>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</si>
  <si>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</si>
  <si>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</si>
  <si>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</si>
  <si>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</si>
  <si>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</si>
  <si>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</si>
  <si>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</si>
  <si>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</si>
  <si>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</si>
  <si>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</si>
  <si>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</si>
  <si>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</si>
  <si>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</si>
  <si>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</si>
  <si>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</si>
  <si>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</si>
  <si>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</si>
  <si>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</si>
  <si>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</si>
  <si>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</si>
  <si>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</si>
  <si>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</si>
  <si>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</si>
  <si>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</si>
  <si>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</si>
  <si>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</si>
  <si>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</si>
  <si>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</si>
  <si>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</si>
  <si>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</si>
  <si>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</si>
  <si>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</si>
  <si>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</si>
  <si>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</si>
  <si>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</si>
  <si>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</si>
  <si>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</si>
  <si>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</si>
  <si>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</si>
  <si>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</si>
  <si>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</si>
  <si>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</si>
  <si>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</si>
  <si>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</si>
  <si>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</si>
  <si>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</si>
  <si>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</si>
  <si>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</si>
  <si>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</si>
  <si>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</si>
  <si>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</si>
  <si>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</si>
  <si>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</si>
  <si>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</si>
  <si>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</si>
  <si>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</si>
  <si>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</si>
  <si>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</si>
  <si>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</si>
  <si>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</si>
  <si>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</si>
  <si>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</si>
  <si>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</si>
  <si>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</si>
  <si>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</si>
  <si>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</si>
  <si>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</si>
  <si>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</si>
  <si>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</si>
  <si>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</si>
  <si>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</si>
  <si>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</si>
  <si>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</si>
  <si>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</si>
  <si>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</si>
  <si>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</si>
  <si>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</si>
  <si>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</si>
  <si>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</si>
  <si>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</si>
  <si>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</si>
  <si>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</si>
  <si>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</si>
  <si>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</si>
  <si>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</si>
  <si>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</si>
  <si>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</si>
  <si>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</si>
  <si>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</si>
  <si>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</si>
  <si>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</si>
  <si>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</si>
  <si>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</si>
  <si>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</si>
  <si>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</si>
  <si>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</si>
  <si>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</si>
  <si>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</si>
  <si>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</si>
  <si>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</si>
  <si>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</si>
  <si>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</si>
  <si>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</si>
  <si>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</si>
  <si>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</si>
  <si>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</si>
  <si>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</si>
  <si>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</si>
  <si>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</si>
  <si>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</si>
  <si>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</si>
  <si>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</si>
  <si>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</si>
  <si>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</si>
  <si>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</si>
  <si>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</si>
  <si>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</si>
  <si>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</si>
  <si>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</si>
  <si>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</si>
  <si>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</si>
  <si>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</si>
  <si>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</si>
  <si>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</si>
  <si>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</si>
  <si>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</si>
  <si>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</si>
  <si>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</si>
  <si>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</si>
  <si>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</si>
  <si>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</si>
  <si>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</si>
  <si>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</si>
  <si>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</si>
  <si>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</si>
  <si>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</si>
  <si>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</si>
  <si>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</si>
  <si>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</si>
  <si>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</si>
  <si>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</si>
  <si>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</si>
  <si>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</si>
  <si>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</si>
  <si>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</si>
  <si>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</si>
  <si>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</si>
  <si>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</si>
  <si>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</si>
  <si>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</si>
  <si>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</si>
  <si>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</si>
  <si>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</si>
  <si>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</si>
  <si>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</si>
  <si>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</si>
  <si>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</si>
  <si>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</si>
  <si>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</si>
  <si>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</si>
  <si>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</si>
  <si>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</si>
  <si>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</si>
  <si>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</si>
  <si>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</si>
  <si>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</si>
  <si>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</si>
  <si>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</si>
  <si>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</si>
  <si>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</si>
  <si>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</si>
  <si>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</si>
  <si>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</si>
  <si>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</si>
  <si>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</si>
  <si>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</si>
  <si>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</si>
  <si>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</si>
  <si>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</si>
  <si>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</si>
  <si>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</si>
  <si>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</si>
  <si>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</si>
  <si>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</si>
  <si>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</si>
  <si>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</si>
  <si>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</si>
  <si>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</si>
  <si>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</si>
  <si>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</si>
  <si>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</si>
  <si>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</si>
  <si>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</si>
  <si>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</si>
  <si>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</si>
  <si>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</si>
  <si>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</si>
  <si>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</si>
  <si>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</si>
  <si>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</si>
  <si>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</si>
  <si>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</si>
  <si>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</si>
  <si>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</si>
  <si>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</si>
  <si>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</si>
  <si>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</si>
  <si>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</si>
  <si>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</si>
  <si>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</si>
  <si>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</si>
  <si>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</si>
  <si>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</si>
  <si>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</si>
  <si>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</si>
  <si>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</si>
  <si>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</si>
  <si>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</si>
  <si>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</si>
  <si>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</si>
  <si>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</si>
  <si>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</si>
  <si>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</si>
  <si>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</si>
  <si>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</si>
  <si>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</si>
  <si>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</si>
  <si>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</si>
  <si>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</si>
  <si>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</si>
  <si>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</si>
  <si>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</si>
  <si>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</si>
  <si>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</si>
  <si>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</si>
  <si>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</si>
  <si>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</si>
  <si>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</si>
  <si>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</si>
  <si>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</si>
  <si>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</si>
  <si>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</si>
  <si>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</si>
  <si>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</si>
  <si>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</si>
  <si>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</si>
  <si>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</si>
  <si>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</si>
  <si>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</si>
  <si>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</si>
  <si>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</si>
  <si>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</si>
  <si>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</si>
  <si>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</si>
  <si>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</si>
  <si>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</si>
  <si>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</si>
  <si>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</si>
  <si>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</si>
  <si>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</si>
  <si>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</si>
  <si>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</si>
  <si>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</si>
  <si>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</si>
  <si>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</si>
  <si>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</si>
  <si>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</si>
  <si>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</si>
  <si>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</si>
  <si>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</si>
  <si>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</si>
  <si>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</si>
  <si>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</si>
  <si>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</si>
  <si>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</si>
  <si>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</si>
  <si>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</si>
  <si>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</si>
  <si>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</si>
  <si>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</si>
  <si>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</si>
  <si>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</si>
  <si>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</si>
  <si>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</si>
  <si>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</si>
  <si>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</si>
  <si>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</si>
  <si>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</si>
  <si>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</si>
  <si>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</si>
  <si>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</si>
  <si>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</si>
  <si>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</si>
  <si>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</si>
  <si>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</si>
  <si>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</si>
  <si>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</si>
  <si>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</si>
  <si>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</si>
  <si>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</si>
  <si>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</si>
  <si>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</si>
  <si>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</si>
  <si>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</si>
  <si>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</si>
  <si>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</si>
  <si>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</si>
  <si>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</si>
  <si>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</si>
  <si>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</si>
  <si>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</si>
  <si>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</si>
  <si>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</si>
  <si>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</si>
  <si>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</si>
  <si>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</si>
  <si>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</si>
  <si>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</si>
  <si>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</si>
  <si>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</si>
  <si>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</si>
  <si>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</si>
  <si>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</si>
  <si>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</si>
  <si>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</si>
  <si>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</si>
  <si>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</si>
  <si>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</si>
  <si>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</si>
  <si>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</si>
  <si>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</si>
  <si>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</si>
  <si>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</si>
  <si>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</si>
  <si>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</si>
  <si>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</si>
  <si>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</si>
  <si>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</si>
  <si>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</si>
  <si>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</si>
  <si>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</si>
  <si>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</si>
  <si>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</si>
  <si>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</si>
  <si>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</si>
  <si>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</si>
  <si>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</si>
  <si>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</si>
  <si>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</si>
  <si>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</si>
  <si>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</si>
  <si>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</si>
  <si>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</si>
  <si>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</si>
  <si>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</si>
  <si>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</si>
  <si>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</si>
  <si>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</si>
  <si>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</si>
  <si>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</si>
  <si>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</si>
  <si>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</si>
  <si>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</si>
  <si>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</si>
  <si>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</si>
  <si>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</si>
  <si>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</si>
  <si>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</si>
  <si>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</si>
  <si>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</si>
  <si>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</si>
  <si>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</si>
  <si>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</si>
  <si>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</si>
  <si>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</si>
  <si>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</si>
  <si>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</si>
  <si>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</si>
  <si>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</si>
  <si>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</si>
  <si>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</si>
  <si>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</si>
  <si>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</si>
  <si>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</si>
  <si>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</si>
  <si>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</si>
  <si>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</si>
  <si>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</si>
  <si>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</si>
  <si>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</si>
  <si>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</si>
  <si>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</si>
  <si>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</si>
  <si>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</si>
  <si>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</si>
  <si>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</si>
  <si>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</si>
  <si>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</si>
  <si>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</si>
  <si>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</si>
  <si>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</si>
  <si>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</si>
  <si>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</si>
  <si>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</si>
  <si>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</si>
  <si>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</si>
  <si>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</si>
  <si>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</si>
  <si>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</si>
  <si>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</si>
  <si>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</si>
  <si>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</si>
  <si>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</si>
  <si>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</si>
  <si>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</si>
  <si>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</si>
  <si>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</si>
  <si>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</si>
  <si>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</si>
  <si>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</si>
  <si>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</si>
  <si>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</si>
  <si>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</si>
  <si>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</si>
  <si>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</si>
  <si>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</si>
  <si>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</si>
  <si>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</si>
  <si>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</si>
  <si>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</si>
  <si>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</si>
  <si>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</si>
  <si>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</si>
  <si>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</si>
  <si>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</si>
  <si>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</si>
  <si>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</si>
  <si>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</si>
  <si>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</si>
  <si>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</si>
  <si>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</si>
  <si>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</si>
  <si>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</si>
  <si>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</si>
  <si>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</si>
  <si>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</si>
  <si>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</si>
  <si>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</si>
  <si>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</si>
  <si>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</si>
  <si>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</si>
  <si>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</si>
  <si>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</si>
  <si>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</si>
  <si>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</si>
  <si>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</si>
  <si>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</si>
  <si>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</si>
  <si>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</si>
  <si>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</si>
  <si>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</si>
  <si>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</si>
  <si>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</si>
  <si>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</si>
  <si>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</si>
  <si>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</si>
  <si>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</si>
  <si>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</si>
  <si>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</si>
  <si>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</si>
  <si>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</si>
  <si>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</si>
  <si>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</si>
  <si>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</si>
  <si>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</si>
  <si>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</si>
  <si>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</si>
  <si>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</si>
  <si>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</si>
  <si>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</si>
  <si>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</si>
  <si>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</si>
  <si>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</si>
  <si>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</si>
  <si>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</si>
  <si>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</si>
  <si>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</si>
  <si>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</si>
  <si>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</si>
  <si>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</si>
  <si>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</si>
  <si>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</si>
  <si>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</si>
  <si>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</si>
  <si>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</si>
  <si>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</si>
  <si>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</si>
  <si>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</si>
  <si>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</si>
  <si>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</si>
  <si>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</si>
  <si>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</si>
  <si>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</si>
  <si>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</si>
  <si>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</si>
  <si>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</si>
  <si>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</si>
  <si>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</si>
  <si>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</si>
  <si>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</si>
  <si>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</si>
  <si>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</si>
  <si>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</si>
  <si>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</si>
  <si>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</si>
  <si>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</si>
  <si>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</si>
  <si>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</si>
  <si>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</si>
  <si>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</si>
  <si>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</si>
  <si>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</si>
  <si>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</si>
  <si>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</si>
  <si>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</si>
  <si>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</si>
  <si>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</si>
  <si>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</si>
  <si>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</si>
  <si>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</si>
  <si>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</si>
  <si>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</si>
  <si>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</si>
  <si>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</si>
  <si>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</si>
  <si>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</si>
  <si>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</si>
  <si>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</si>
  <si>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</si>
  <si>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</si>
  <si>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</si>
  <si>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</si>
  <si>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</si>
  <si>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</si>
  <si>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</si>
  <si>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</si>
  <si>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</si>
  <si>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</si>
  <si>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</si>
  <si>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</si>
  <si>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</si>
  <si>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</si>
  <si>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</si>
  <si>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</si>
  <si>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</si>
  <si>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</si>
  <si>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</si>
  <si>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</si>
  <si>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</si>
  <si>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</si>
  <si>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</si>
  <si>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</si>
  <si>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</si>
  <si>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</si>
  <si>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</si>
  <si>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</si>
  <si>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</si>
  <si>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</si>
  <si>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</si>
  <si>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</si>
  <si>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</si>
  <si>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</si>
  <si>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</si>
  <si>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</si>
  <si>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</si>
  <si>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</si>
  <si>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</si>
  <si>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</si>
  <si>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</si>
  <si>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</si>
  <si>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</si>
  <si>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</si>
  <si>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</si>
  <si>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</si>
  <si>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</si>
  <si>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</si>
  <si>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</si>
  <si>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</si>
  <si>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</si>
  <si>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</si>
  <si>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</si>
  <si>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</si>
  <si>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</si>
  <si>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</si>
  <si>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</si>
  <si>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</si>
  <si>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</si>
  <si>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</si>
  <si>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</si>
  <si>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</si>
  <si>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</si>
  <si>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</si>
  <si>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</si>
  <si>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</si>
  <si>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</si>
  <si>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</si>
  <si>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</si>
  <si>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</si>
  <si>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</si>
  <si>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</si>
  <si>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</si>
  <si>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</si>
  <si>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</si>
  <si>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</si>
  <si>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</si>
  <si>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</si>
  <si>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</si>
  <si>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</si>
  <si>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</si>
  <si>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</si>
  <si>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</si>
  <si>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</si>
  <si>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</si>
  <si>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</si>
  <si>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</si>
  <si>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</si>
  <si>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</si>
  <si>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</si>
  <si>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</si>
  <si>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</si>
  <si>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</si>
  <si>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</si>
  <si>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</si>
  <si>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</si>
  <si>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</si>
  <si>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</si>
  <si>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</si>
  <si>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</si>
  <si>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</si>
  <si>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</si>
  <si>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</si>
  <si>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</si>
  <si>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</si>
  <si>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</si>
  <si>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</si>
  <si>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</si>
  <si>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</si>
  <si>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</si>
  <si>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</si>
  <si>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</si>
  <si>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</si>
  <si>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</si>
  <si>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</si>
  <si>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</si>
  <si>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</si>
  <si>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</si>
  <si>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</si>
  <si>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</si>
  <si>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</si>
  <si>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</si>
  <si>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</si>
  <si>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</si>
  <si>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</si>
  <si>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</si>
  <si>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</si>
  <si>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</si>
  <si>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</si>
  <si>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</si>
  <si>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</si>
  <si>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</si>
  <si>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</si>
  <si>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</si>
  <si>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</si>
  <si>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</si>
  <si>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</si>
  <si>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</si>
  <si>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</si>
  <si>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</si>
  <si>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</si>
  <si>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</si>
  <si>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</si>
  <si>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</si>
  <si>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</si>
  <si>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</si>
  <si>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</si>
  <si>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</si>
  <si>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</si>
  <si>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</si>
  <si>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</si>
  <si>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</si>
  <si>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</si>
  <si>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</si>
  <si>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</si>
  <si>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</si>
  <si>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</si>
  <si>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</si>
  <si>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</si>
  <si>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</si>
  <si>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</si>
  <si>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</si>
  <si>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</si>
  <si>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</si>
  <si>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</si>
  <si>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</si>
  <si>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</si>
  <si>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</si>
  <si>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</si>
  <si>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</si>
  <si>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</si>
  <si>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</si>
  <si>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</si>
  <si>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</si>
  <si>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</si>
  <si>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</si>
  <si>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</si>
  <si>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</si>
  <si>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</si>
  <si>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</si>
  <si>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</si>
  <si>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</si>
  <si>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</si>
  <si>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</si>
  <si>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</si>
  <si>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</si>
  <si>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</si>
  <si>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</si>
  <si>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</si>
  <si>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</si>
  <si>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</si>
  <si>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</si>
  <si>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</si>
  <si>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</si>
  <si>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</si>
  <si>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</si>
  <si>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</si>
  <si>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</si>
  <si>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</si>
  <si>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</si>
  <si>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</si>
  <si>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</si>
  <si>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</si>
  <si>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</si>
  <si>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</si>
  <si>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</si>
  <si>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</si>
  <si>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</si>
  <si>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</si>
  <si>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</si>
  <si>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</si>
  <si>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</si>
  <si>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</si>
  <si>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</si>
  <si>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</si>
  <si>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</si>
  <si>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</si>
  <si>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</si>
  <si>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</si>
  <si>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</si>
  <si>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</si>
  <si>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</si>
  <si>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</si>
  <si>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</si>
  <si>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</si>
  <si>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</si>
  <si>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</si>
  <si>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</si>
  <si>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</si>
  <si>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</si>
  <si>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</si>
  <si>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</si>
  <si>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</si>
  <si>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</si>
  <si>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</si>
  <si>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</si>
  <si>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</si>
  <si>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</si>
  <si>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</si>
  <si>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</si>
  <si>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</si>
  <si>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</si>
  <si>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</si>
  <si>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</si>
  <si>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</si>
  <si>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</si>
  <si>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</si>
  <si>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</si>
  <si>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</si>
  <si>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</si>
  <si>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</si>
  <si>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</si>
  <si>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</si>
  <si>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</si>
  <si>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</si>
  <si>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</si>
  <si>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</si>
  <si>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</si>
  <si>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</si>
  <si>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</si>
  <si>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</si>
  <si>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</si>
  <si>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</si>
  <si>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</si>
  <si>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</si>
  <si>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</si>
  <si>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</si>
  <si>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</si>
  <si>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</si>
  <si>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</si>
  <si>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</si>
  <si>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</si>
  <si>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</si>
  <si>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</si>
  <si>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</si>
  <si>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</si>
  <si>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</si>
  <si>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</si>
  <si>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</si>
  <si>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</si>
  <si>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</si>
  <si>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</si>
  <si>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</si>
  <si>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</si>
  <si>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</si>
  <si>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</si>
  <si>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</si>
  <si>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</si>
  <si>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</si>
  <si>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</si>
  <si>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</si>
  <si>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</si>
  <si>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</si>
  <si>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</si>
  <si>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</si>
  <si>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</si>
  <si>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</si>
  <si>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</si>
  <si>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</si>
  <si>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</si>
  <si>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</si>
  <si>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</si>
  <si>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</si>
  <si>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</si>
  <si>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</si>
  <si>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</si>
  <si>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</si>
  <si>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</si>
  <si>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</si>
  <si>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</si>
  <si>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</si>
  <si>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</si>
  <si>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</si>
  <si>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</si>
  <si>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</si>
  <si>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</si>
  <si>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</si>
  <si>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</si>
  <si>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</si>
  <si>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</si>
  <si>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</si>
  <si>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</si>
  <si>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</si>
  <si>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</si>
  <si>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</si>
  <si>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</si>
  <si>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</si>
  <si>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</si>
  <si>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</si>
  <si>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</si>
  <si>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</si>
  <si>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</si>
  <si>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</si>
  <si>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</si>
  <si>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</si>
  <si>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</si>
  <si>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</si>
  <si>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</si>
  <si>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</si>
  <si>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</si>
  <si>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</si>
  <si>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</si>
  <si>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</si>
  <si>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</si>
  <si>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</si>
  <si>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</si>
  <si>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</si>
  <si>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</si>
  <si>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</si>
  <si>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</si>
  <si>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</si>
  <si>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</si>
  <si>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</si>
  <si>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</si>
  <si>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</si>
  <si>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</si>
  <si>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</si>
  <si>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</si>
  <si>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</si>
  <si>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</si>
  <si>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</si>
  <si>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</si>
  <si>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</si>
  <si>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</si>
  <si>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</si>
  <si>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</si>
  <si>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</si>
  <si>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</si>
  <si>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</si>
  <si>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</si>
  <si>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</si>
  <si>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</si>
  <si>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</si>
  <si>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</si>
  <si>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</si>
  <si>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</si>
  <si>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</si>
  <si>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</si>
  <si>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</si>
  <si>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</si>
  <si>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</si>
  <si>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</si>
  <si>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</si>
  <si>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</si>
  <si>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</si>
  <si>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</si>
  <si>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</si>
  <si>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</si>
  <si>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</si>
  <si>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</si>
  <si>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</si>
  <si>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</si>
  <si>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</si>
  <si>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</si>
  <si>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</si>
  <si>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</si>
  <si>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</si>
  <si>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</si>
  <si>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</si>
  <si>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</si>
  <si>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</si>
  <si>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</si>
  <si>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</si>
  <si>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</si>
  <si>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</si>
  <si>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</si>
  <si>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</si>
  <si>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</si>
  <si>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</si>
  <si>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</si>
  <si>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</si>
  <si>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</si>
  <si>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</si>
  <si>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</si>
  <si>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</si>
  <si>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</si>
  <si>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</si>
  <si>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</si>
  <si>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</si>
  <si>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</si>
  <si>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</si>
  <si>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</si>
  <si>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</si>
  <si>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</si>
  <si>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</si>
  <si>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</si>
  <si>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</si>
  <si>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</si>
  <si>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</si>
  <si>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</si>
  <si>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</si>
  <si>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</si>
  <si>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</si>
  <si>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</si>
  <si>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</si>
  <si>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</si>
  <si>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</si>
  <si>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</si>
  <si>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</si>
  <si>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</si>
  <si>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</si>
  <si>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</si>
  <si>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</si>
  <si>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</si>
  <si>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</si>
  <si>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</si>
  <si>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</si>
  <si>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</si>
  <si>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</si>
  <si>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</si>
  <si>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</si>
  <si>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</si>
  <si>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</si>
  <si>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</si>
  <si>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</si>
  <si>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</si>
  <si>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</si>
  <si>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</si>
  <si>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</si>
  <si>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</si>
  <si>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</si>
  <si>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</si>
  <si>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</si>
  <si>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</si>
  <si>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</si>
  <si>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</si>
  <si>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</si>
  <si>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</si>
  <si>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</si>
  <si>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</si>
  <si>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</si>
  <si>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</si>
  <si>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</si>
  <si>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</si>
  <si>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</si>
  <si>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</si>
  <si>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</si>
  <si>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</si>
  <si>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</si>
  <si>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</si>
  <si>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</si>
  <si>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</si>
  <si>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</si>
  <si>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</si>
  <si>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</si>
  <si>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</si>
  <si>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</si>
  <si>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</si>
  <si>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</si>
  <si>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</si>
  <si>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</si>
  <si>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</si>
  <si>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</si>
  <si>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</si>
  <si>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</si>
  <si>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</si>
  <si>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</si>
  <si>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</si>
  <si>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</si>
  <si>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</si>
  <si>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</si>
  <si>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</si>
  <si>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</si>
  <si>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</si>
  <si>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</si>
  <si>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</si>
  <si>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</si>
  <si>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</si>
  <si>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</si>
  <si>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</si>
  <si>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</si>
  <si>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</si>
  <si>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</si>
  <si>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</si>
  <si>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</si>
  <si>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</si>
  <si>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</si>
  <si>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</si>
  <si>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</si>
  <si>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</si>
  <si>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</si>
  <si>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</si>
  <si>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</si>
  <si>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</si>
  <si>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</si>
  <si>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</si>
  <si>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</si>
  <si>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</si>
  <si>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</si>
  <si>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</si>
  <si>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</si>
  <si>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</si>
  <si>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</si>
  <si>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</si>
  <si>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</si>
  <si>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</si>
  <si>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</si>
  <si>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</si>
  <si>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</si>
  <si>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</si>
  <si>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</si>
  <si>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</si>
  <si>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</si>
  <si>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</si>
  <si>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</si>
  <si>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</si>
  <si>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</si>
  <si>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</si>
  <si>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</si>
  <si>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</si>
  <si>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</si>
  <si>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</si>
  <si>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</si>
  <si>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</si>
  <si>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</si>
  <si>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</si>
  <si>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</si>
  <si>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</si>
  <si>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</si>
  <si>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</si>
  <si>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</si>
  <si>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</si>
  <si>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</si>
  <si>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</si>
  <si>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</si>
  <si>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</si>
  <si>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</si>
  <si>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</si>
  <si>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</si>
  <si>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</si>
  <si>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</si>
  <si>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</si>
  <si>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</si>
  <si>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</si>
  <si>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</si>
  <si>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</si>
  <si>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</si>
  <si>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</si>
  <si>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</si>
  <si>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</si>
  <si>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</si>
  <si>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</si>
  <si>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</si>
  <si>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</si>
  <si>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</si>
  <si>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</si>
  <si>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</si>
  <si>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</si>
  <si>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</si>
  <si>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</si>
  <si>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</si>
  <si>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</si>
  <si>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</si>
  <si>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</si>
  <si>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</si>
  <si>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</si>
  <si>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</si>
  <si>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</si>
  <si>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</si>
  <si>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</si>
  <si>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</si>
  <si>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</si>
  <si>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</si>
  <si>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</si>
  <si>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</si>
  <si>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</si>
  <si>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</si>
  <si>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</si>
  <si>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</si>
  <si>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</si>
  <si>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</si>
  <si>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</si>
  <si>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</si>
  <si>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</si>
  <si>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</si>
  <si>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</si>
  <si>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</si>
  <si>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</si>
  <si>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</si>
  <si>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</si>
  <si>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</si>
  <si>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</si>
  <si>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</si>
  <si>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</si>
  <si>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</si>
  <si>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</si>
  <si>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</si>
  <si>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</si>
  <si>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</si>
  <si>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</si>
  <si>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</si>
  <si>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</si>
  <si>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</si>
  <si>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</si>
  <si>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</si>
  <si>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</si>
  <si>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</si>
  <si>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</si>
  <si>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</si>
  <si>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</si>
  <si>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</si>
  <si>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</si>
  <si>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</si>
  <si>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</si>
  <si>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</si>
  <si>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</si>
  <si>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</si>
  <si>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</si>
  <si>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</si>
  <si>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</si>
  <si>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</si>
  <si>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</si>
  <si>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</si>
  <si>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</si>
  <si>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</si>
  <si>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</si>
  <si>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</si>
  <si>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</si>
  <si>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</si>
  <si>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</si>
  <si>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</si>
  <si>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</si>
  <si>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</si>
  <si>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</si>
  <si>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</si>
  <si>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</si>
  <si>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</si>
  <si>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</si>
  <si>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</si>
  <si>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</si>
  <si>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</si>
  <si>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</si>
  <si>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</si>
  <si>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</si>
  <si>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</si>
  <si>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</si>
  <si>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</si>
  <si>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</si>
  <si>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</si>
  <si>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</si>
  <si>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</si>
  <si>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</si>
  <si>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</si>
  <si>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</si>
  <si>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</si>
  <si>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</si>
  <si>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</si>
  <si>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</si>
  <si>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</si>
  <si>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</si>
  <si>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</si>
  <si>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</si>
  <si>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</si>
  <si>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</si>
  <si>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</si>
  <si>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</si>
  <si>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</si>
  <si>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</si>
  <si>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</si>
  <si>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</si>
  <si>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</si>
  <si>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</si>
  <si>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</si>
  <si>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</si>
  <si>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</si>
  <si>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</si>
  <si>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</si>
  <si>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</si>
  <si>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</si>
  <si>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</si>
  <si>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</si>
  <si>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</si>
  <si>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</si>
  <si>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</si>
  <si>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</si>
  <si>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</si>
  <si>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</si>
  <si>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</si>
  <si>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</si>
  <si>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</si>
  <si>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</si>
  <si>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</si>
  <si>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</si>
  <si>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</si>
  <si>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</si>
  <si>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</si>
  <si>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</si>
  <si>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</si>
  <si>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</si>
  <si>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</si>
  <si>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</si>
  <si>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</si>
  <si>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</si>
  <si>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</si>
  <si>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</si>
  <si>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</si>
  <si>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</si>
  <si>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</si>
  <si>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</si>
  <si>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</si>
  <si>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</si>
  <si>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</si>
  <si>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</si>
  <si>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</si>
  <si>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</si>
  <si>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</si>
  <si>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</si>
  <si>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</si>
  <si>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</si>
  <si>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</si>
  <si>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</si>
  <si>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</si>
  <si>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</si>
  <si>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</si>
  <si>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</si>
  <si>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</si>
  <si>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</si>
  <si>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</si>
  <si>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</si>
  <si>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</si>
  <si>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</si>
  <si>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</si>
  <si>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</si>
  <si>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</si>
  <si>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</si>
  <si>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</si>
  <si>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</si>
  <si>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</si>
  <si>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</si>
  <si>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</si>
  <si>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</si>
  <si>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</si>
  <si>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</si>
  <si>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</si>
  <si>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</si>
  <si>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</si>
  <si>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</si>
  <si>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</si>
  <si>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</si>
  <si>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</si>
  <si>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</si>
  <si>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</si>
  <si>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</si>
  <si>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</si>
  <si>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</si>
  <si>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</si>
  <si>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</si>
  <si>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</si>
  <si>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</si>
  <si>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</si>
  <si>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</si>
  <si>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</si>
  <si>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</si>
  <si>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</si>
  <si>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</si>
  <si>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</si>
  <si>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</si>
  <si>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</si>
  <si>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</si>
  <si>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</si>
  <si>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</si>
  <si>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</si>
  <si>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</si>
  <si>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</si>
  <si>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</si>
  <si>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</si>
  <si>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</si>
  <si>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</si>
  <si>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</si>
  <si>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</si>
  <si>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</si>
  <si>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</si>
  <si>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</si>
  <si>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</si>
  <si>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</si>
  <si>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</si>
  <si>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</si>
  <si>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</si>
  <si>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</si>
  <si>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</si>
  <si>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</si>
  <si>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</si>
  <si>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</si>
  <si>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</si>
  <si>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</si>
  <si>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</si>
  <si>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</si>
  <si>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</si>
  <si>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</si>
  <si>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</si>
  <si>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</si>
  <si>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</si>
  <si>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</si>
  <si>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</si>
  <si>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</si>
  <si>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</si>
  <si>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</si>
  <si>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</si>
  <si>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</si>
  <si>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</si>
  <si>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</si>
  <si>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</si>
  <si>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</si>
  <si>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</si>
  <si>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</si>
  <si>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</si>
  <si>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</si>
  <si>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</si>
  <si>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</si>
  <si>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</si>
  <si>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</si>
  <si>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</si>
  <si>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</si>
  <si>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</si>
  <si>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</si>
  <si>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</si>
  <si>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</si>
  <si>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</si>
  <si>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</si>
  <si>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</si>
  <si>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</si>
  <si>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</si>
  <si>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</si>
  <si>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</si>
  <si>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</si>
  <si>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</si>
  <si>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</si>
  <si>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</si>
  <si>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</si>
  <si>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</si>
  <si>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</si>
  <si>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</si>
  <si>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</si>
  <si>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</si>
  <si>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</si>
  <si>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</si>
  <si>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</si>
  <si>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</si>
  <si>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</si>
  <si>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</si>
  <si>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</si>
  <si>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</si>
  <si>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</si>
  <si>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</si>
  <si>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</si>
  <si>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</si>
  <si>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</si>
  <si>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</si>
  <si>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</si>
  <si>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</si>
  <si>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</si>
  <si>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</si>
  <si>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</si>
  <si>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</si>
  <si>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</si>
  <si>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</si>
  <si>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</si>
  <si>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</si>
  <si>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</si>
  <si>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</si>
  <si>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</si>
  <si>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</si>
  <si>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</si>
  <si>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</si>
  <si>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</si>
  <si>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</si>
  <si>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</si>
  <si>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</si>
  <si>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</si>
  <si>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</si>
  <si>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</si>
  <si>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</si>
  <si>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</si>
  <si>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</si>
  <si>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</si>
  <si>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</si>
  <si>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</si>
  <si>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</si>
  <si>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</si>
  <si>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</si>
  <si>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</si>
  <si>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</si>
  <si>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</si>
  <si>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</si>
  <si>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</si>
  <si>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</si>
  <si>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</si>
  <si>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</si>
  <si>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</si>
  <si>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</si>
  <si>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</si>
  <si>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</si>
  <si>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</si>
  <si>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</si>
  <si>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</si>
  <si>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</si>
  <si>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</si>
  <si>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</si>
  <si>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</si>
  <si>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</si>
  <si>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</si>
  <si>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</si>
  <si>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</si>
  <si>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</si>
  <si>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</si>
  <si>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</si>
  <si>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</si>
  <si>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</si>
  <si>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</si>
  <si>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</si>
  <si>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</si>
  <si>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</si>
  <si>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</si>
  <si>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</si>
  <si>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</si>
  <si>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</si>
  <si>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</si>
  <si>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</si>
  <si>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</si>
  <si>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</si>
  <si>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</si>
  <si>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</si>
  <si>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</si>
  <si>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</si>
  <si>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</si>
  <si>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</si>
  <si>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</si>
  <si>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</si>
  <si>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</si>
  <si>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</si>
  <si>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</si>
  <si>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</si>
  <si>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</si>
  <si>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</si>
  <si>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</si>
  <si>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</si>
  <si>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</si>
  <si>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</si>
  <si>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</si>
  <si>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</si>
  <si>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</si>
  <si>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</si>
  <si>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</si>
  <si>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</si>
  <si>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</si>
  <si>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</si>
  <si>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</si>
  <si>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</si>
  <si>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</si>
  <si>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</si>
  <si>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</si>
  <si>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</si>
  <si>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</si>
  <si>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</si>
  <si>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</si>
  <si>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</si>
  <si>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</si>
  <si>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</si>
  <si>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</si>
  <si>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</si>
  <si>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</si>
  <si>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</si>
  <si>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</si>
  <si>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</si>
  <si>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</si>
  <si>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</si>
  <si>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</si>
  <si>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</si>
  <si>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</si>
  <si>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</si>
  <si>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</si>
  <si>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</si>
  <si>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</si>
  <si>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</si>
  <si>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</si>
  <si>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</si>
  <si>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</si>
  <si>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</si>
  <si>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</si>
  <si>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</si>
  <si>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</si>
  <si>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</si>
  <si>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</si>
  <si>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</si>
  <si>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</si>
  <si>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</si>
  <si>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</si>
  <si>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</si>
  <si>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</si>
  <si>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</si>
  <si>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</si>
  <si>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</si>
  <si>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</si>
  <si>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</si>
  <si>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</si>
  <si>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</si>
  <si>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</si>
  <si>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</si>
  <si>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</si>
  <si>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</si>
  <si>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</si>
  <si>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</si>
  <si>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</si>
  <si>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</si>
  <si>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</si>
  <si>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</si>
  <si>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</si>
  <si>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</si>
  <si>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</si>
  <si>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</si>
  <si>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</si>
  <si>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</si>
  <si>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</si>
  <si>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</si>
  <si>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</si>
  <si>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</si>
  <si>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</si>
  <si>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</si>
  <si>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</si>
  <si>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</si>
  <si>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</si>
  <si>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</si>
  <si>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</si>
  <si>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</si>
  <si>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</si>
  <si>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</si>
  <si>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</si>
  <si>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</si>
  <si>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</si>
  <si>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</si>
  <si>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</si>
  <si>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</si>
  <si>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</si>
  <si>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</si>
  <si>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</si>
  <si>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</si>
  <si>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</si>
  <si>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</si>
  <si>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</si>
  <si>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</si>
  <si>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</si>
  <si>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</si>
  <si>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</si>
  <si>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</si>
  <si>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</si>
  <si>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</si>
  <si>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</si>
  <si>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</si>
  <si>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</si>
  <si>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</si>
  <si>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</si>
  <si>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</si>
  <si>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</si>
  <si>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</si>
  <si>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</si>
  <si>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</si>
  <si>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</si>
  <si>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</si>
  <si>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</si>
  <si>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</si>
  <si>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</si>
  <si>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</si>
  <si>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</si>
  <si>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</si>
  <si>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</si>
  <si>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</si>
  <si>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</si>
  <si>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</si>
  <si>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</si>
  <si>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</si>
  <si>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</si>
  <si>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</si>
  <si>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</si>
  <si>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</si>
  <si>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</si>
  <si>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</si>
  <si>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</si>
  <si>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</si>
  <si>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</si>
  <si>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</si>
  <si>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</si>
  <si>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</si>
  <si>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</si>
  <si>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</si>
  <si>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</si>
  <si>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</si>
  <si>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</si>
  <si>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</si>
  <si>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</si>
  <si>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</si>
  <si>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</si>
  <si>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</si>
  <si>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</si>
  <si>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</si>
  <si>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</si>
  <si>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</si>
  <si>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</si>
  <si>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</si>
  <si>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</si>
  <si>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</si>
  <si>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</si>
  <si>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</si>
  <si>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</si>
  <si>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</si>
  <si>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</si>
  <si>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</si>
  <si>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</si>
  <si>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</si>
  <si>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</si>
  <si>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</si>
  <si>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</si>
  <si>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</si>
  <si>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</si>
  <si>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</si>
  <si>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</si>
  <si>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</si>
  <si>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</si>
  <si>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</si>
  <si>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</si>
  <si>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</si>
  <si>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</si>
  <si>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</si>
  <si>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</si>
  <si>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</si>
  <si>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</si>
  <si>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</si>
  <si>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</si>
  <si>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</si>
  <si>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</si>
  <si>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</si>
  <si>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</si>
  <si>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</si>
  <si>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</si>
  <si>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</si>
  <si>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</si>
  <si>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</si>
  <si>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</si>
  <si>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</si>
  <si>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</si>
  <si>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</si>
  <si>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</si>
  <si>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</si>
  <si>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</si>
  <si>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</si>
  <si>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</si>
  <si>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</si>
  <si>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</si>
  <si>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</si>
  <si>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</si>
  <si>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</si>
  <si>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</si>
  <si>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</si>
  <si>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</si>
  <si>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</si>
  <si>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</si>
  <si>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</si>
  <si>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</si>
  <si>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</si>
  <si>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</si>
  <si>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</si>
  <si>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</si>
  <si>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</si>
  <si>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</si>
  <si>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</si>
  <si>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</si>
  <si>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</si>
  <si>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</si>
  <si>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</si>
  <si>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</si>
  <si>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</si>
  <si>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</si>
  <si>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</si>
  <si>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</si>
  <si>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</si>
  <si>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</si>
  <si>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</si>
  <si>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</si>
  <si>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</si>
  <si>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</si>
  <si>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</si>
  <si>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</si>
  <si>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</si>
  <si>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</si>
  <si>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</si>
  <si>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</si>
  <si>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</si>
  <si>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</si>
  <si>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</si>
  <si>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</si>
  <si>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</si>
  <si>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</si>
  <si>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</si>
  <si>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</si>
  <si>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</si>
  <si>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</si>
  <si>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</si>
  <si>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</si>
  <si>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</si>
  <si>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</si>
  <si>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</si>
  <si>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</si>
  <si>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</si>
  <si>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</si>
  <si>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</si>
  <si>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</si>
  <si>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</si>
  <si>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</si>
  <si>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</si>
  <si>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</si>
  <si>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</si>
  <si>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</si>
  <si>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</si>
  <si>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</si>
  <si>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</si>
  <si>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</si>
  <si>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</si>
  <si>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</si>
  <si>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</si>
  <si>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</si>
  <si>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</si>
  <si>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</si>
  <si>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</si>
  <si>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</si>
  <si>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</si>
  <si>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</si>
  <si>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</si>
  <si>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</si>
  <si>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</si>
  <si>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</si>
  <si>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</si>
  <si>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</si>
  <si>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</si>
  <si>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</si>
  <si>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</si>
  <si>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</si>
  <si>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</si>
  <si>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</si>
  <si>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</si>
  <si>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</si>
  <si>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</si>
  <si>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</si>
  <si>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</si>
  <si>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</si>
  <si>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</si>
  <si>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</si>
  <si>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</si>
  <si>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</si>
  <si>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</si>
  <si>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</si>
  <si>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</si>
  <si>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</si>
  <si>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</si>
  <si>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</si>
  <si>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</si>
  <si>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</si>
  <si>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</si>
  <si>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</si>
  <si>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</si>
  <si>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</si>
  <si>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</si>
  <si>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</si>
  <si>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</si>
  <si>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</si>
  <si>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</si>
  <si>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</si>
  <si>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</si>
  <si>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</si>
  <si>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</si>
  <si>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</si>
  <si>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</si>
  <si>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</si>
  <si>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</si>
  <si>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</si>
  <si>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</si>
  <si>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</si>
  <si>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</si>
  <si>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</si>
  <si>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</si>
  <si>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</si>
  <si>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</si>
  <si>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</si>
  <si>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</si>
  <si>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</si>
  <si>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</si>
  <si>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</si>
  <si>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</si>
  <si>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</si>
  <si>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</si>
  <si>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</si>
  <si>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</si>
  <si>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</si>
  <si>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</si>
  <si>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</si>
  <si>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</si>
  <si>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</si>
  <si>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</si>
  <si>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</si>
  <si>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</si>
  <si>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</si>
  <si>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</si>
  <si>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</si>
  <si>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</si>
  <si>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</si>
  <si>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</si>
  <si>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</si>
  <si>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</si>
  <si>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</si>
  <si>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</si>
  <si>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</si>
  <si>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</si>
  <si>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</si>
  <si>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</si>
  <si>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</si>
  <si>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</si>
  <si>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</si>
  <si>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</si>
  <si>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</si>
  <si>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</si>
  <si>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</si>
  <si>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</si>
  <si>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</si>
  <si>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</si>
  <si>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</si>
  <si>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</si>
  <si>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</si>
  <si>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</si>
  <si>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</si>
  <si>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</si>
  <si>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</si>
  <si>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</si>
  <si>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</si>
  <si>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</si>
  <si>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</si>
  <si>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</si>
  <si>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</si>
  <si>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</si>
  <si>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</si>
  <si>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</si>
  <si>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</si>
  <si>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</si>
  <si>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</si>
  <si>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</si>
  <si>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</si>
  <si>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</si>
  <si>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</si>
  <si>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</si>
  <si>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</si>
  <si>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</si>
  <si>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</si>
  <si>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</si>
  <si>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</si>
  <si>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</si>
  <si>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</si>
  <si>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</si>
  <si>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</si>
  <si>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</si>
  <si>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</si>
  <si>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</si>
  <si>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</si>
  <si>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</si>
  <si>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</si>
  <si>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</si>
  <si>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</si>
  <si>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</si>
  <si>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</si>
  <si>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</si>
  <si>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</si>
  <si>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</si>
  <si>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</si>
  <si>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</si>
  <si>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</si>
  <si>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</si>
  <si>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</si>
  <si>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</si>
  <si>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</si>
  <si>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</si>
  <si>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</si>
  <si>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</si>
  <si>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</si>
  <si>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</si>
  <si>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</si>
  <si>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</si>
  <si>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</si>
  <si>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</si>
  <si>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</si>
  <si>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</si>
  <si>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</si>
  <si>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</si>
  <si>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</si>
  <si>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</si>
  <si>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</si>
  <si>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</si>
  <si>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</si>
  <si>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</si>
  <si>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</si>
  <si>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</si>
  <si>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</si>
  <si>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</si>
  <si>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</si>
  <si>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</si>
  <si>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</si>
  <si>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</si>
  <si>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</si>
  <si>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</si>
  <si>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</si>
  <si>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</si>
  <si>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</si>
  <si>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</si>
  <si>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</si>
  <si>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</si>
  <si>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</si>
  <si>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</si>
  <si>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</si>
  <si>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</si>
  <si>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</si>
  <si>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</si>
  <si>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</si>
  <si>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</si>
  <si>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</si>
  <si>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</si>
  <si>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</si>
  <si>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</si>
  <si>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</si>
  <si>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</si>
  <si>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</si>
  <si>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</si>
  <si>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</si>
  <si>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</si>
  <si>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</si>
  <si>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</si>
  <si>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</si>
  <si>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</si>
  <si>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</si>
  <si>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</si>
  <si>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</si>
  <si>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</si>
  <si>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</si>
  <si>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</si>
  <si>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</si>
  <si>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</si>
  <si>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</si>
  <si>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</si>
  <si>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</si>
  <si>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</si>
  <si>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</si>
  <si>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</si>
  <si>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</si>
  <si>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</si>
  <si>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</si>
  <si>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</si>
  <si>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</si>
  <si>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</si>
  <si>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</si>
  <si>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</si>
  <si>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</si>
  <si>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</si>
  <si>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</si>
  <si>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</si>
  <si>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</si>
  <si>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</si>
  <si>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</si>
  <si>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</si>
  <si>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</si>
  <si>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</si>
  <si>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</si>
  <si>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</si>
  <si>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</si>
  <si>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</si>
  <si>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</si>
  <si>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</si>
  <si>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</si>
  <si>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</si>
  <si>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</si>
  <si>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</si>
  <si>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</si>
  <si>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</si>
  <si>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</si>
  <si>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</si>
  <si>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</si>
  <si>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</si>
  <si>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</si>
  <si>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</si>
  <si>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</si>
  <si>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</si>
  <si>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</si>
  <si>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</si>
  <si>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</si>
  <si>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</si>
  <si>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</si>
  <si>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</si>
  <si>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</si>
  <si>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</si>
  <si>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</si>
  <si>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</si>
  <si>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</si>
  <si>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</si>
  <si>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</si>
  <si>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</si>
  <si>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</si>
  <si>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</si>
  <si>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</si>
  <si>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</si>
  <si>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</si>
  <si>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</si>
  <si>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</si>
  <si>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</si>
  <si>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</si>
  <si>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</si>
  <si>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</si>
  <si>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</si>
  <si>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</si>
  <si>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</si>
  <si>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</si>
  <si>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</si>
  <si>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</si>
  <si>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</si>
  <si>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</si>
  <si>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</si>
  <si>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</si>
  <si>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</si>
  <si>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</si>
  <si>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</si>
  <si>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</si>
  <si>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</si>
  <si>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</si>
  <si>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</si>
  <si>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</si>
  <si>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</si>
  <si>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</si>
  <si>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</si>
  <si>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</si>
  <si>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</si>
  <si>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</si>
  <si>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</si>
  <si>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</si>
  <si>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</si>
  <si>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</si>
  <si>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</si>
  <si>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</si>
  <si>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</si>
  <si>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</si>
  <si>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</si>
  <si>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</si>
  <si>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</si>
  <si>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</si>
  <si>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</si>
  <si>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</si>
  <si>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</si>
  <si>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</si>
  <si>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</si>
  <si>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</si>
  <si>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</si>
  <si>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</si>
  <si>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</si>
  <si>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</si>
  <si>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</si>
  <si>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</si>
  <si>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</si>
  <si>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</si>
  <si>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</si>
  <si>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</si>
  <si>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</si>
  <si>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</si>
  <si>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</si>
  <si>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</si>
  <si>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</si>
  <si>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</si>
  <si>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</si>
  <si>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</si>
  <si>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</si>
  <si>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</si>
  <si>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</si>
  <si>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</si>
  <si>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</si>
  <si>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</si>
  <si>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</si>
  <si>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</si>
  <si>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</si>
  <si>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</si>
  <si>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</si>
  <si>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</si>
  <si>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</si>
  <si>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</si>
  <si>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</si>
  <si>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</si>
  <si>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</si>
  <si>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</si>
  <si>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</si>
  <si>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</si>
  <si>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</si>
  <si>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</si>
  <si>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</si>
  <si>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</si>
  <si>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</si>
  <si>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</si>
  <si>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</si>
  <si>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</si>
  <si>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</si>
  <si>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</si>
  <si>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</si>
  <si>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</si>
  <si>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</si>
  <si>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</si>
  <si>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</si>
  <si>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</si>
  <si>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</si>
  <si>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</si>
  <si>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</si>
  <si>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</si>
  <si>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</si>
  <si>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</si>
  <si>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</si>
  <si>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</si>
  <si>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</si>
  <si>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</si>
  <si>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</si>
  <si>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</si>
  <si>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</si>
  <si>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</si>
  <si>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</si>
  <si>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</si>
  <si>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</si>
  <si>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</si>
  <si>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</si>
  <si>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</si>
  <si>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</si>
  <si>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</si>
  <si>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</si>
  <si>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</si>
  <si>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</si>
  <si>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</si>
  <si>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</si>
  <si>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</si>
  <si>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</si>
  <si>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</si>
  <si>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</si>
  <si>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</si>
  <si>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</si>
  <si>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</si>
  <si>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</si>
  <si>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</si>
  <si>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</si>
  <si>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</si>
  <si>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</si>
  <si>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</si>
  <si>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</si>
  <si>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</si>
  <si>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</si>
  <si>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</si>
  <si>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</si>
  <si>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</si>
  <si>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</si>
  <si>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</si>
  <si>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</si>
  <si>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</si>
  <si>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</si>
  <si>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</si>
  <si>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</si>
  <si>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</si>
  <si>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</si>
  <si>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</si>
  <si>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</si>
  <si>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</si>
  <si>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</si>
  <si>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</si>
  <si>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</si>
  <si>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</si>
  <si>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</si>
  <si>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</si>
  <si>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</si>
  <si>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</si>
  <si>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</si>
  <si>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</si>
  <si>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</si>
  <si>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</si>
  <si>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</si>
  <si>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</si>
  <si>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</si>
  <si>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</si>
  <si>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</si>
  <si>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</si>
  <si>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</si>
  <si>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</si>
  <si>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</si>
  <si>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</si>
  <si>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</si>
  <si>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</si>
  <si>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</si>
  <si>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</si>
  <si>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</si>
  <si>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</si>
  <si>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</si>
  <si>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</si>
  <si>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</si>
  <si>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</si>
  <si>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</si>
  <si>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</si>
  <si>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</si>
  <si>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</si>
  <si>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</si>
  <si>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</si>
  <si>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</si>
  <si>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</si>
  <si>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</si>
  <si>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</si>
  <si>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</si>
  <si>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</si>
  <si>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</si>
  <si>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</si>
  <si>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</si>
  <si>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</si>
  <si>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</si>
  <si>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</si>
  <si>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</si>
  <si>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</si>
  <si>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</si>
  <si>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</si>
  <si>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</si>
  <si>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</si>
  <si>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</si>
  <si>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</si>
  <si>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</si>
  <si>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</si>
  <si>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</si>
  <si>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</si>
  <si>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</si>
  <si>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</si>
  <si>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</si>
  <si>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</si>
  <si>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</si>
  <si>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</si>
  <si>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</si>
  <si>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</si>
  <si>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</si>
  <si>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</si>
  <si>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</si>
  <si>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</si>
  <si>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</si>
  <si>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</si>
  <si>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</si>
  <si>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</si>
  <si>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</si>
  <si>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</si>
  <si>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</si>
  <si>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</si>
  <si>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</si>
  <si>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</si>
  <si>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</si>
  <si>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</si>
  <si>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</si>
  <si>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</si>
  <si>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</si>
  <si>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</si>
  <si>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</si>
  <si>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</si>
  <si>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</si>
  <si>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</si>
  <si>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</si>
  <si>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</si>
  <si>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</si>
  <si>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</si>
  <si>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</si>
  <si>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</si>
  <si>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</si>
  <si>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</si>
  <si>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</si>
  <si>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</si>
  <si>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</si>
  <si>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</si>
  <si>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</si>
  <si>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</si>
  <si>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</si>
  <si>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</si>
  <si>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</si>
  <si>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</si>
  <si>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</si>
  <si>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</si>
  <si>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</si>
  <si>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</si>
  <si>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</si>
  <si>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</si>
  <si>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</si>
  <si>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</si>
  <si>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</si>
  <si>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</si>
  <si>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</si>
  <si>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</si>
  <si>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</si>
  <si>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</si>
  <si>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</si>
  <si>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</si>
  <si>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</si>
  <si>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</si>
  <si>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</si>
  <si>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</si>
  <si>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</si>
  <si>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</si>
  <si>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</si>
  <si>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</si>
  <si>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</si>
  <si>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</si>
  <si>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</si>
  <si>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</si>
  <si>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</si>
  <si>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</si>
  <si>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</si>
  <si>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</si>
  <si>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</si>
  <si>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</si>
  <si>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</si>
  <si>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</si>
  <si>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</si>
  <si>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</si>
  <si>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</si>
  <si>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</si>
  <si>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</si>
  <si>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</si>
  <si>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</si>
  <si>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</si>
  <si>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</si>
  <si>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</si>
  <si>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</si>
  <si>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</si>
  <si>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</si>
  <si>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</si>
  <si>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</si>
  <si>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</si>
  <si>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</si>
  <si>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</si>
  <si>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</si>
  <si>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</si>
  <si>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</si>
  <si>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</si>
  <si>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</si>
  <si>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</si>
  <si>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</si>
  <si>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</si>
  <si>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</si>
  <si>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</si>
  <si>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</si>
  <si>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</si>
  <si>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</si>
  <si>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</si>
  <si>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</si>
  <si>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</si>
  <si>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</si>
  <si>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</si>
  <si>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</si>
  <si>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</si>
  <si>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</si>
  <si>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</si>
  <si>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</si>
  <si>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</si>
  <si>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</si>
  <si>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</si>
  <si>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</si>
  <si>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</si>
  <si>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</si>
  <si>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</si>
  <si>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</si>
  <si>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</si>
  <si>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</si>
  <si>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</si>
  <si>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</si>
  <si>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</si>
  <si>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</si>
  <si>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</si>
  <si>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</si>
  <si>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</si>
  <si>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</si>
  <si>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</si>
  <si>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</si>
  <si>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</si>
  <si>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</si>
  <si>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</si>
  <si>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</si>
  <si>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</si>
  <si>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</si>
  <si>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</si>
  <si>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</si>
  <si>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</si>
  <si>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</si>
  <si>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</si>
  <si>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</si>
  <si>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</si>
  <si>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</si>
  <si>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</si>
  <si>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</si>
  <si>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</si>
  <si>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</si>
  <si>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</si>
  <si>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</si>
  <si>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</si>
  <si>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</si>
  <si>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</si>
  <si>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</si>
  <si>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</si>
  <si>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</si>
  <si>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</si>
  <si>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</si>
  <si>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</si>
  <si>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</si>
  <si>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</si>
  <si>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</si>
  <si>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</si>
  <si>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</si>
  <si>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</si>
  <si>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</si>
  <si>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</si>
  <si>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</si>
  <si>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</si>
  <si>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</si>
  <si>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</si>
  <si>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</si>
  <si>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</si>
  <si>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</si>
  <si>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</si>
  <si>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</si>
  <si>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</si>
  <si>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</si>
  <si>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</si>
  <si>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</si>
  <si>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</si>
  <si>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</si>
  <si>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</si>
  <si>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</si>
  <si>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</si>
  <si>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</si>
  <si>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</si>
  <si>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</si>
  <si>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</si>
  <si>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</si>
  <si>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</si>
  <si>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</si>
  <si>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</si>
  <si>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</si>
  <si>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</si>
  <si>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</si>
  <si>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</si>
  <si>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</si>
  <si>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</si>
  <si>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</si>
  <si>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</si>
  <si>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</si>
  <si>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</si>
  <si>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</si>
  <si>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</si>
  <si>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</si>
  <si>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</si>
  <si>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</si>
  <si>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</si>
  <si>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</si>
  <si>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</si>
  <si>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</si>
  <si>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</si>
  <si>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</si>
  <si>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</si>
  <si>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</si>
  <si>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</si>
  <si>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</si>
  <si>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</si>
  <si>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</si>
  <si>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</si>
  <si>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</si>
  <si>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</si>
  <si>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</si>
  <si>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</si>
  <si>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</si>
  <si>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</si>
  <si>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</si>
  <si>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</si>
  <si>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</si>
  <si>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</si>
  <si>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</si>
  <si>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</si>
  <si>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</si>
  <si>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</si>
  <si>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</si>
  <si>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</si>
  <si>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</si>
  <si>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</si>
  <si>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</si>
  <si>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</si>
  <si>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</si>
  <si>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</si>
  <si>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</si>
  <si>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</si>
  <si>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</si>
  <si>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</si>
  <si>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</si>
  <si>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</si>
  <si>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</si>
  <si>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</si>
  <si>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</si>
  <si>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</si>
  <si>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</si>
  <si>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</si>
  <si>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</si>
  <si>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</si>
  <si>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</si>
  <si>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</si>
  <si>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</si>
  <si>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</si>
  <si>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</si>
  <si>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</si>
  <si>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</si>
  <si>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</si>
  <si>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</si>
  <si>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</si>
  <si>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</si>
  <si>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</si>
  <si>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</si>
  <si>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</si>
  <si>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</si>
  <si>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</si>
  <si>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</si>
  <si>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</si>
  <si>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</si>
  <si>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</si>
  <si>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</si>
  <si>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</si>
  <si>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</si>
  <si>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</si>
  <si>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</si>
  <si>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</si>
  <si>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</si>
  <si>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</si>
  <si>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</si>
  <si>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</si>
  <si>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</si>
  <si>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</si>
  <si>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</si>
  <si>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</si>
  <si>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</si>
  <si>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</si>
  <si>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</si>
  <si>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</si>
  <si>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</si>
  <si>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</si>
  <si>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</si>
  <si>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</si>
  <si>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</si>
  <si>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</si>
  <si>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</si>
  <si>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</si>
  <si>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</si>
  <si>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</si>
  <si>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</si>
  <si>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</si>
  <si>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</si>
  <si>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</si>
  <si>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</si>
  <si>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</si>
  <si>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</si>
  <si>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</si>
  <si>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</si>
  <si>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</si>
  <si>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</si>
  <si>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</si>
  <si>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</si>
  <si>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</si>
  <si>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</si>
  <si>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</si>
  <si>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</si>
  <si>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</si>
  <si>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</si>
  <si>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</si>
  <si>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</si>
  <si>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</si>
  <si>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</si>
  <si>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</si>
  <si>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</si>
  <si>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</si>
  <si>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</si>
  <si>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</si>
  <si>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</si>
  <si>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</si>
  <si>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</si>
  <si>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</si>
  <si>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</si>
  <si>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</si>
  <si>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</si>
  <si>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</si>
  <si>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</si>
  <si>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</si>
  <si>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</si>
  <si>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</si>
  <si>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</si>
  <si>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</si>
  <si>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</si>
  <si>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</si>
  <si>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</si>
  <si>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</si>
  <si>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</si>
  <si>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</si>
  <si>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</si>
  <si>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</si>
  <si>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</si>
  <si>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</si>
  <si>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</si>
  <si>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</si>
  <si>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</si>
  <si>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</si>
  <si>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</si>
  <si>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</si>
  <si>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</si>
  <si>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</si>
  <si>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</si>
  <si>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</si>
  <si>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</si>
  <si>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</si>
  <si>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</si>
  <si>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</si>
  <si>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</si>
  <si>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</si>
  <si>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</si>
  <si>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</si>
  <si>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</si>
  <si>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</si>
  <si>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</si>
  <si>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</si>
  <si>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</si>
  <si>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</si>
  <si>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</si>
  <si>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</si>
  <si>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</si>
  <si>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</si>
  <si>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</si>
  <si>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</si>
  <si>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</si>
  <si>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</si>
  <si>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</si>
  <si>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</si>
  <si>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</si>
  <si>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</si>
  <si>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</si>
  <si>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</si>
  <si>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</si>
  <si>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</si>
  <si>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</si>
  <si>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</si>
  <si>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</si>
  <si>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</si>
  <si>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</si>
  <si>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</si>
  <si>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</si>
  <si>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</si>
  <si>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</si>
  <si>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</si>
  <si>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</si>
  <si>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</si>
  <si>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</si>
  <si>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</si>
  <si>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</si>
  <si>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</si>
  <si>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</si>
  <si>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</si>
  <si>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</si>
  <si>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</si>
  <si>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</si>
  <si>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</si>
  <si>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</si>
  <si>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</si>
  <si>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</si>
  <si>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</si>
  <si>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</si>
  <si>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</si>
  <si>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</si>
  <si>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</si>
  <si>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</si>
  <si>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</si>
  <si>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</si>
  <si>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</si>
  <si>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</si>
  <si>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</si>
  <si>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</si>
  <si>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</si>
  <si>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</si>
  <si>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</si>
  <si>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</si>
  <si>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</si>
  <si>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</si>
  <si>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</si>
  <si>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</si>
  <si>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</si>
  <si>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</si>
  <si>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</si>
  <si>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</si>
  <si>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</si>
  <si>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</si>
  <si>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</si>
  <si>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</si>
  <si>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</si>
  <si>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</si>
  <si>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</si>
  <si>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</si>
  <si>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</si>
  <si>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</si>
  <si>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</si>
  <si>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</si>
  <si>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</si>
  <si>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</si>
  <si>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</si>
  <si>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</si>
  <si>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</si>
  <si>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</si>
  <si>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</si>
  <si>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</si>
  <si>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</si>
  <si>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</si>
  <si>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</si>
  <si>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</si>
  <si>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</si>
  <si>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</si>
  <si>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</si>
  <si>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</si>
  <si>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</si>
  <si>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</si>
  <si>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</si>
  <si>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</si>
  <si>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</si>
  <si>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</si>
  <si>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</si>
  <si>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</si>
  <si>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</si>
  <si>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</si>
  <si>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</si>
  <si>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</si>
  <si>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</si>
  <si>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</si>
  <si>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</si>
  <si>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</si>
  <si>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</si>
  <si>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</si>
  <si>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</si>
  <si>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</si>
  <si>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</si>
  <si>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</si>
  <si>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</si>
  <si>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</si>
  <si>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</si>
  <si>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</si>
  <si>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</si>
  <si>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</si>
  <si>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</si>
  <si>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</si>
  <si>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</si>
  <si>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</si>
  <si>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</si>
  <si>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</si>
  <si>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</si>
  <si>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</si>
  <si>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</si>
  <si>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</si>
  <si>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</si>
  <si>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</si>
  <si>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</si>
  <si>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</si>
  <si>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</si>
  <si>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</si>
  <si>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</si>
  <si>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</si>
  <si>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</si>
  <si>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</si>
  <si>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</si>
  <si>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</si>
  <si>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</si>
  <si>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</si>
  <si>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</si>
  <si>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</si>
  <si>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</si>
  <si>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</si>
  <si>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</si>
  <si>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</si>
  <si>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</si>
  <si>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</si>
  <si>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</si>
  <si>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</si>
  <si>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</si>
  <si>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</si>
  <si>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</si>
  <si>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</si>
  <si>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</si>
  <si>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</si>
  <si>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</si>
  <si>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</si>
  <si>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</si>
  <si>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</si>
  <si>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</si>
  <si>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</si>
  <si>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</si>
  <si>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</si>
  <si>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</si>
  <si>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</si>
  <si>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</si>
  <si>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</si>
  <si>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</si>
  <si>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</si>
  <si>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</si>
  <si>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</si>
  <si>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</si>
  <si>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</si>
  <si>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</si>
  <si>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</si>
  <si>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</si>
  <si>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</si>
  <si>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</si>
  <si>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</si>
  <si>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</si>
  <si>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</si>
  <si>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</si>
  <si>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</si>
  <si>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</si>
  <si>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</si>
  <si>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</si>
  <si>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</si>
  <si>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</si>
  <si>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</si>
  <si>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</si>
  <si>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</si>
  <si>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</si>
  <si>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</si>
  <si>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</si>
  <si>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</si>
  <si>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</si>
  <si>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</si>
  <si>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</si>
  <si>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</si>
  <si>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</si>
  <si>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</si>
  <si>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</si>
  <si>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</si>
  <si>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</si>
  <si>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</si>
  <si>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</si>
  <si>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</si>
  <si>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</si>
  <si>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</si>
  <si>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</si>
  <si>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</si>
  <si>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</si>
  <si>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</si>
  <si>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</si>
  <si>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</si>
  <si>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</si>
  <si>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</si>
  <si>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</si>
  <si>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</si>
  <si>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</si>
  <si>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</si>
  <si>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</si>
  <si>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</si>
  <si>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</si>
  <si>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</si>
  <si>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</si>
  <si>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</si>
  <si>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</si>
  <si>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</si>
  <si>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</si>
  <si>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</si>
  <si>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</si>
  <si>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</si>
  <si>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</si>
  <si>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</si>
  <si>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</si>
  <si>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</si>
  <si>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</si>
  <si>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</si>
  <si>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</si>
  <si>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</si>
  <si>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</si>
  <si>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</si>
  <si>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</si>
  <si>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</si>
  <si>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</si>
  <si>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</si>
  <si>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</si>
  <si>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</si>
  <si>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</si>
  <si>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</si>
  <si>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</si>
  <si>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</si>
  <si>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</si>
  <si>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</si>
  <si>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</si>
  <si>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</si>
  <si>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</si>
  <si>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</si>
  <si>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</si>
  <si>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</si>
  <si>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</si>
  <si>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</si>
  <si>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</si>
  <si>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</si>
  <si>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</si>
  <si>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</si>
  <si>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</si>
  <si>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</si>
  <si>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</si>
  <si>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</si>
  <si>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</si>
  <si>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</si>
  <si>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</si>
  <si>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</si>
  <si>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</si>
  <si>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</si>
  <si>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</si>
  <si>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</si>
  <si>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</si>
  <si>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</si>
  <si>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</si>
  <si>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</si>
  <si>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</si>
  <si>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</si>
  <si>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</si>
  <si>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</si>
  <si>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</si>
  <si>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</si>
  <si>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</si>
  <si>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</si>
  <si>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</si>
  <si>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</si>
  <si>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</si>
  <si>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</si>
  <si>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</si>
  <si>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</si>
  <si>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</si>
  <si>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</si>
  <si>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</si>
  <si>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</si>
  <si>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</si>
  <si>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</si>
  <si>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</si>
  <si>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</si>
  <si>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</si>
  <si>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</si>
  <si>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</si>
  <si>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</si>
  <si>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</si>
  <si>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</si>
  <si>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</si>
  <si>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</si>
  <si>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</si>
  <si>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</si>
  <si>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</si>
  <si>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</si>
  <si>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</si>
  <si>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</si>
  <si>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</si>
  <si>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</si>
  <si>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</si>
  <si>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</si>
  <si>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</si>
  <si>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</si>
  <si>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</si>
  <si>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</si>
  <si>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</si>
  <si>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</si>
  <si>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</si>
  <si>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</si>
  <si>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</si>
  <si>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</si>
  <si>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</si>
  <si>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</si>
  <si>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</si>
  <si>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</si>
  <si>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</si>
  <si>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</si>
  <si>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</si>
  <si>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</si>
  <si>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</si>
  <si>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</si>
  <si>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</si>
  <si>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</si>
  <si>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</si>
  <si>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</si>
  <si>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</si>
  <si>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</si>
  <si>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</si>
  <si>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</si>
  <si>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</si>
  <si>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</si>
  <si>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</si>
  <si>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</si>
  <si>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</si>
  <si>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</si>
  <si>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</si>
  <si>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</si>
  <si>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</si>
  <si>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</si>
  <si>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</si>
  <si>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</si>
  <si>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</si>
  <si>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</si>
  <si>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</si>
  <si>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</si>
  <si>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</si>
  <si>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</si>
  <si>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</si>
  <si>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</si>
  <si>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</si>
  <si>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</si>
  <si>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</si>
  <si>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</si>
  <si>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</si>
  <si>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</si>
  <si>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</si>
  <si>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</si>
  <si>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</si>
  <si>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</si>
  <si>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</si>
  <si>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</si>
  <si>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</si>
  <si>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</si>
  <si>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</si>
  <si>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</si>
  <si>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</si>
  <si>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</si>
  <si>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</si>
  <si>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</si>
  <si>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</si>
  <si>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</si>
  <si>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</si>
  <si>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</si>
  <si>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</si>
  <si>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</si>
  <si>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</si>
  <si>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</si>
  <si>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</si>
  <si>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</si>
  <si>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</si>
  <si>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</si>
  <si>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</si>
  <si>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</si>
  <si>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</si>
  <si>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</si>
  <si>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</si>
  <si>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</si>
  <si>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</si>
  <si>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</si>
  <si>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</si>
  <si>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</si>
  <si>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</si>
  <si>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</si>
  <si>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</si>
  <si>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</si>
  <si>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</si>
  <si>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</si>
  <si>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</si>
  <si>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</si>
  <si>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</si>
  <si>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</si>
  <si>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</si>
  <si>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</si>
  <si>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</si>
  <si>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</si>
  <si>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</si>
  <si>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</si>
  <si>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</si>
  <si>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</si>
  <si>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</si>
  <si>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</si>
  <si>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</si>
  <si>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</si>
  <si>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</si>
  <si>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</si>
  <si>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</si>
  <si>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</si>
  <si>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</si>
  <si>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</si>
  <si>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</si>
  <si>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</si>
  <si>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</si>
  <si>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</si>
  <si>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</si>
  <si>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</si>
  <si>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</si>
  <si>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</si>
  <si>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</si>
  <si>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</si>
  <si>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</si>
  <si>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</si>
  <si>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</si>
  <si>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</si>
  <si>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</si>
  <si>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</si>
  <si>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</si>
  <si>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</si>
  <si>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</si>
  <si>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</si>
  <si>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</si>
  <si>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</si>
  <si>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</si>
  <si>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</si>
  <si>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</si>
  <si>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</si>
  <si>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</si>
  <si>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</si>
  <si>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</si>
  <si>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</si>
  <si>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</si>
  <si>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</si>
  <si>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</si>
  <si>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</si>
  <si>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</si>
  <si>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</si>
  <si>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</si>
  <si>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</si>
  <si>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</si>
  <si>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</si>
  <si>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</si>
  <si>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</si>
  <si>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</si>
  <si>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</si>
  <si>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</si>
  <si>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</si>
  <si>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</si>
  <si>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</si>
  <si>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</si>
  <si>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</si>
  <si>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</si>
  <si>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</si>
  <si>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</si>
  <si>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</si>
  <si>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</si>
  <si>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</si>
  <si>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</si>
  <si>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</si>
  <si>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</si>
  <si>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</si>
  <si>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</si>
  <si>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</si>
  <si>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</si>
  <si>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</si>
  <si>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</si>
  <si>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</si>
  <si>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</si>
  <si>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</si>
  <si>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</si>
  <si>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</si>
  <si>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</si>
  <si>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</si>
  <si>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</si>
  <si>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</si>
  <si>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</si>
  <si>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</si>
  <si>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</si>
  <si>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</si>
  <si>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</si>
  <si>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</si>
  <si>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</si>
  <si>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</si>
  <si>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</si>
  <si>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</si>
  <si>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</si>
  <si>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</si>
  <si>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</si>
  <si>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</si>
  <si>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</si>
  <si>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</si>
  <si>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</si>
  <si>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</si>
  <si>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</si>
  <si>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</si>
  <si>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</si>
  <si>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</si>
  <si>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</si>
  <si>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</si>
  <si>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</si>
  <si>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</si>
  <si>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</si>
  <si>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</si>
  <si>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</si>
  <si>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</si>
  <si>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</si>
  <si>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</si>
  <si>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</si>
  <si>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</si>
  <si>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</si>
  <si>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</si>
  <si>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</si>
  <si>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</si>
  <si>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</si>
  <si>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</si>
  <si>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</si>
  <si>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</si>
  <si>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</si>
  <si>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</si>
  <si>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</si>
  <si>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</si>
  <si>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</si>
  <si>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</si>
  <si>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</si>
  <si>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</si>
  <si>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</si>
  <si>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</si>
  <si>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</si>
  <si>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</si>
  <si>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</si>
  <si>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</si>
  <si>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</si>
  <si>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</si>
  <si>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</si>
  <si>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</si>
  <si>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</si>
  <si>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</si>
  <si>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</si>
  <si>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</si>
  <si>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</si>
  <si>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</si>
  <si>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</si>
  <si>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</si>
  <si>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</si>
  <si>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</si>
  <si>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</si>
  <si>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</si>
  <si>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</si>
  <si>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</si>
  <si>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</si>
  <si>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</si>
  <si>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</si>
  <si>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</si>
  <si>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</si>
  <si>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</si>
  <si>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</si>
  <si>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</si>
  <si>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</si>
  <si>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</si>
  <si>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</si>
  <si>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</si>
  <si>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</si>
  <si>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</si>
  <si>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</si>
  <si>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</si>
  <si>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</si>
  <si>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</si>
  <si>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</si>
  <si>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</si>
  <si>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</si>
  <si>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</si>
  <si>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</si>
  <si>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</si>
  <si>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</si>
  <si>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</si>
  <si>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</si>
  <si>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</si>
  <si>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</si>
  <si>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</si>
  <si>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</si>
  <si>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</si>
  <si>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</si>
  <si>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</si>
  <si>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</si>
  <si>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</si>
  <si>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</si>
  <si>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</si>
  <si>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</si>
  <si>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</si>
  <si>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</si>
  <si>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</si>
  <si>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</si>
  <si>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</si>
  <si>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</si>
  <si>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</si>
  <si>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</si>
  <si>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</si>
  <si>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</si>
  <si>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</si>
  <si>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</si>
  <si>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</si>
  <si>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</si>
  <si>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</si>
  <si>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</si>
  <si>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</si>
  <si>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</si>
  <si>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</si>
  <si>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</si>
  <si>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</si>
  <si>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</si>
  <si>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</si>
  <si>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</si>
  <si>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</si>
  <si>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</si>
  <si>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</si>
  <si>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</si>
  <si>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</si>
  <si>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</si>
  <si>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</si>
  <si>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</si>
  <si>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</si>
  <si>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</si>
  <si>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</si>
  <si>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</si>
  <si>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</si>
  <si>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</si>
  <si>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</si>
  <si>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</si>
  <si>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</si>
  <si>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</si>
  <si>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</si>
  <si>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</si>
  <si>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</si>
  <si>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</si>
  <si>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</si>
  <si>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</si>
  <si>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</si>
  <si>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</si>
  <si>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</si>
  <si>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</si>
  <si>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</si>
  <si>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</si>
  <si>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</si>
  <si>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</si>
  <si>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</si>
  <si>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</si>
  <si>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</si>
  <si>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</si>
  <si>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</si>
  <si>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</si>
  <si>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</si>
  <si>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</si>
  <si>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</si>
  <si>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</si>
  <si>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</si>
  <si>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</si>
  <si>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</si>
  <si>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</si>
  <si>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</si>
  <si>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</si>
  <si>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</si>
  <si>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</si>
  <si>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</si>
  <si>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</si>
  <si>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</si>
  <si>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</si>
  <si>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</si>
  <si>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</si>
  <si>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</si>
  <si>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</si>
  <si>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</si>
  <si>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</si>
  <si>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</si>
  <si>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</si>
  <si>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</si>
  <si>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</si>
  <si>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</si>
  <si>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</si>
  <si>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</si>
  <si>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</si>
  <si>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</si>
  <si>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</si>
  <si>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</si>
  <si>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</si>
  <si>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</si>
  <si>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</si>
  <si>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</si>
  <si>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</si>
  <si>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</si>
  <si>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</si>
  <si>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</si>
  <si>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</si>
  <si>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</si>
  <si>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</si>
  <si>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</si>
  <si>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</si>
  <si>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</si>
  <si>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</si>
  <si>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</si>
  <si>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</si>
  <si>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</si>
  <si>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</si>
  <si>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</si>
  <si>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</si>
  <si>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</si>
  <si>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</si>
  <si>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</si>
  <si>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</si>
  <si>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</si>
  <si>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</si>
  <si>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</si>
  <si>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</si>
  <si>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</si>
  <si>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</si>
  <si>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</si>
  <si>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</si>
  <si>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</si>
  <si>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</si>
  <si>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</si>
  <si>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</si>
  <si>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</si>
  <si>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</si>
  <si>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</si>
  <si>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</si>
  <si>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</si>
  <si>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</si>
  <si>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</si>
  <si>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</si>
  <si>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</si>
  <si>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</si>
  <si>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</si>
  <si>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</si>
  <si>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</si>
  <si>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</si>
  <si>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</si>
  <si>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</si>
  <si>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</si>
  <si>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</si>
  <si>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</si>
  <si>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</si>
  <si>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</si>
  <si>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</si>
  <si>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</si>
  <si>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</si>
  <si>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</si>
  <si>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</si>
  <si>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</si>
  <si>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</si>
  <si>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</si>
  <si>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</si>
  <si>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</si>
  <si>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</si>
  <si>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</si>
  <si>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</si>
  <si>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</si>
  <si>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</si>
  <si>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</si>
  <si>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</si>
  <si>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</si>
  <si>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</si>
  <si>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</si>
  <si>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</si>
  <si>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</si>
  <si>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</si>
  <si>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</si>
  <si>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</si>
  <si>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</si>
  <si>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</si>
  <si>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</si>
  <si>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</si>
  <si>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</si>
  <si>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</si>
  <si>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</si>
  <si>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</si>
  <si>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</si>
  <si>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</si>
  <si>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</si>
  <si>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</si>
  <si>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</si>
  <si>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</si>
  <si>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</si>
  <si>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</si>
  <si>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</si>
  <si>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</si>
  <si>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</si>
  <si>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</si>
  <si>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</si>
  <si>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</si>
  <si>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</si>
  <si>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</si>
  <si>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</si>
  <si>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</si>
  <si>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</si>
  <si>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</si>
  <si>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</si>
  <si>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</si>
  <si>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</si>
  <si>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</si>
  <si>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</si>
  <si>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</si>
  <si>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</si>
  <si>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</si>
  <si>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</si>
  <si>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</si>
  <si>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</si>
  <si>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</si>
  <si>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</si>
  <si>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</si>
  <si>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</si>
  <si>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</si>
  <si>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</si>
  <si>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</si>
  <si>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</si>
  <si>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</si>
  <si>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</si>
  <si>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</si>
  <si>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</si>
  <si>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</si>
  <si>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</si>
  <si>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</si>
  <si>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</si>
  <si>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</si>
  <si>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</si>
  <si>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</si>
  <si>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</si>
  <si>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</si>
  <si>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</si>
  <si>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</si>
  <si>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</si>
  <si>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</si>
  <si>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</si>
  <si>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</si>
  <si>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</si>
  <si>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</si>
  <si>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</si>
  <si>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</si>
  <si>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</si>
  <si>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</si>
  <si>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</si>
  <si>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</si>
  <si>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</si>
  <si>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</si>
  <si>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</si>
  <si>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</si>
  <si>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</si>
  <si>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</si>
  <si>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</si>
  <si>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</si>
  <si>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</si>
  <si>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</si>
  <si>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</si>
  <si>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</si>
  <si>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</si>
  <si>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</si>
  <si>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</si>
  <si>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</si>
  <si>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</si>
  <si>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</si>
  <si>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</si>
  <si>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</si>
  <si>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</si>
  <si>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</si>
  <si>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</si>
  <si>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</si>
  <si>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</si>
  <si>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</si>
  <si>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</si>
  <si>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</si>
  <si>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</si>
  <si>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</si>
  <si>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</si>
  <si>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</si>
  <si>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</si>
  <si>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</si>
  <si>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</si>
  <si>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</si>
  <si>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</si>
  <si>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</si>
  <si>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</si>
  <si>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</si>
  <si>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</si>
  <si>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</si>
  <si>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</si>
  <si>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</si>
  <si>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</si>
  <si>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</si>
  <si>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</si>
  <si>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</si>
  <si>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</si>
  <si>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</si>
  <si>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</si>
  <si>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</si>
  <si>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</si>
  <si>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</si>
  <si>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</si>
  <si>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</si>
  <si>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</si>
  <si>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</si>
  <si>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</si>
  <si>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</si>
  <si>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</si>
  <si>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</si>
  <si>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</si>
  <si>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</si>
  <si>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</si>
  <si>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</si>
  <si>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</si>
  <si>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</si>
  <si>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</si>
  <si>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</si>
  <si>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</si>
  <si>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</si>
  <si>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</si>
  <si>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</si>
  <si>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</si>
  <si>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</si>
  <si>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</si>
  <si>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</si>
  <si>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</si>
  <si>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</si>
  <si>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</si>
  <si>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</si>
  <si>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</si>
  <si>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</si>
  <si>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</si>
  <si>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</si>
  <si>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</si>
  <si>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</si>
  <si>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</si>
  <si>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</si>
  <si>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</si>
  <si>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</si>
  <si>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</si>
  <si>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</si>
  <si>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</si>
  <si>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</si>
  <si>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</si>
  <si>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</si>
  <si>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</si>
  <si>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</si>
  <si>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</si>
  <si>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</si>
  <si>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</si>
  <si>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</si>
  <si>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</si>
  <si>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</si>
  <si>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</si>
  <si>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</si>
  <si>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</si>
  <si>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</si>
  <si>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</si>
  <si>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</si>
  <si>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</si>
  <si>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</si>
  <si>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</si>
  <si>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</si>
  <si>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</si>
  <si>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</si>
  <si>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</si>
  <si>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</si>
  <si>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</si>
  <si>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</si>
  <si>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</si>
  <si>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</si>
  <si>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</si>
  <si>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</si>
  <si>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</si>
  <si>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</si>
  <si>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</si>
  <si>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</si>
  <si>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</si>
  <si>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</si>
  <si>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</si>
  <si>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</si>
  <si>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</si>
  <si>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</si>
  <si>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</si>
  <si>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</si>
  <si>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</si>
  <si>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</si>
  <si>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</si>
  <si>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</si>
  <si>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</si>
  <si>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</si>
  <si>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</si>
  <si>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</si>
  <si>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</si>
  <si>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</si>
  <si>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</si>
  <si>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</si>
  <si>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</si>
  <si>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</si>
  <si>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</si>
  <si>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</si>
  <si>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</si>
  <si>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</si>
  <si>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</si>
  <si>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</si>
  <si>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</si>
  <si>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</si>
  <si>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</si>
  <si>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</si>
  <si>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</si>
  <si>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</si>
  <si>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</si>
  <si>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</si>
  <si>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</si>
  <si>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</si>
  <si>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</si>
  <si>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</si>
  <si>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</si>
  <si>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</si>
  <si>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</si>
  <si>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</si>
  <si>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</si>
  <si>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</si>
  <si>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</si>
  <si>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</si>
  <si>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</si>
  <si>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</si>
  <si>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</si>
  <si>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</si>
  <si>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</si>
  <si>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</si>
  <si>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</si>
  <si>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</si>
  <si>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</si>
  <si>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</si>
  <si>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</si>
  <si>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</si>
  <si>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</si>
  <si>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</si>
  <si>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</si>
  <si>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</si>
  <si>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</si>
  <si>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</si>
  <si>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</si>
  <si>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</si>
  <si>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</si>
  <si>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</si>
  <si>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</si>
  <si>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</si>
  <si>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</si>
  <si>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</si>
  <si>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</si>
  <si>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</si>
  <si>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</si>
  <si>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</si>
  <si>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</si>
  <si>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</si>
  <si>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</si>
  <si>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</si>
  <si>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</si>
  <si>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</si>
  <si>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</si>
  <si>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</si>
  <si>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</si>
  <si>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</si>
  <si>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</si>
  <si>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</si>
  <si>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</si>
  <si>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</si>
  <si>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</si>
  <si>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</si>
  <si>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</si>
  <si>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</si>
  <si>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</si>
  <si>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</si>
  <si>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</si>
  <si>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</si>
  <si>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</si>
  <si>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</si>
  <si>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</si>
  <si>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</si>
  <si>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</si>
  <si>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</si>
  <si>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</si>
  <si>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</si>
  <si>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</si>
  <si>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</si>
  <si>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</si>
  <si>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</si>
  <si>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</si>
  <si>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</si>
  <si>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</si>
  <si>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</si>
  <si>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</si>
  <si>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</si>
  <si>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</si>
  <si>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</si>
  <si>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</si>
  <si>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</si>
  <si>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</si>
  <si>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</si>
  <si>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</si>
  <si>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</si>
  <si>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</si>
  <si>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</si>
  <si>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</si>
  <si>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</si>
  <si>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</si>
  <si>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</si>
  <si>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</si>
  <si>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</si>
  <si>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</si>
  <si>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</si>
  <si>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</si>
  <si>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</si>
  <si>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</si>
  <si>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</si>
  <si>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</si>
  <si>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</si>
  <si>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</si>
  <si>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</si>
  <si>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</si>
  <si>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</si>
  <si>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</si>
  <si>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</si>
  <si>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</si>
  <si>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</si>
  <si>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</si>
  <si>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</si>
  <si>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</si>
  <si>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</si>
  <si>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</si>
  <si>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</si>
  <si>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</si>
  <si>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</si>
  <si>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</si>
  <si>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</si>
  <si>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</si>
  <si>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</si>
  <si>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</si>
  <si>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</si>
  <si>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</si>
  <si>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</si>
  <si>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</si>
  <si>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</si>
  <si>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</si>
  <si>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</si>
  <si>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</si>
  <si>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</si>
  <si>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</si>
  <si>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</si>
  <si>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</si>
  <si>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</si>
  <si>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</si>
  <si>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</si>
  <si>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</si>
  <si>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</si>
  <si>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</si>
  <si>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</si>
  <si>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</si>
  <si>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</si>
  <si>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</si>
  <si>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</si>
  <si>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</si>
  <si>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</si>
  <si>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</si>
  <si>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</si>
  <si>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</si>
  <si>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</si>
  <si>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</si>
  <si>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</si>
  <si>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</si>
  <si>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</si>
  <si>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</si>
  <si>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</si>
  <si>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</si>
  <si>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</si>
  <si>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</si>
  <si>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</si>
  <si>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</si>
  <si>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</si>
  <si>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</si>
  <si>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</si>
  <si>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</si>
  <si>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</si>
  <si>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</si>
  <si>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</si>
  <si>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</si>
  <si>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</si>
  <si>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</si>
  <si>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</si>
  <si>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</si>
  <si>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</si>
  <si>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</si>
  <si>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</si>
  <si>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</si>
  <si>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</si>
  <si>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</si>
  <si>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</si>
  <si>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</si>
  <si>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</si>
  <si>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</si>
  <si>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</si>
  <si>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</si>
  <si>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</si>
  <si>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</si>
  <si>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</si>
  <si>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</si>
  <si>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</si>
  <si>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</si>
  <si>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</si>
  <si>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</si>
  <si>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</si>
  <si>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</si>
  <si>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</si>
  <si>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</si>
  <si>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</si>
  <si>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</si>
  <si>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</si>
  <si>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</si>
  <si>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</si>
  <si>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</si>
  <si>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</si>
  <si>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</si>
  <si>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</si>
  <si>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</si>
  <si>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</si>
  <si>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</si>
  <si>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</si>
  <si>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</si>
  <si>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</si>
  <si>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</si>
  <si>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</si>
  <si>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</si>
  <si>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</si>
  <si>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</si>
  <si>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</si>
  <si>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</si>
  <si>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</si>
  <si>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</si>
  <si>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</si>
  <si>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</si>
  <si>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</si>
  <si>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</si>
  <si>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</si>
  <si>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</si>
  <si>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</si>
  <si>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</si>
  <si>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</si>
  <si>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</si>
  <si>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</si>
  <si>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</si>
  <si>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</si>
  <si>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</si>
  <si>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</si>
  <si>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</si>
  <si>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</si>
  <si>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</si>
  <si>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</si>
  <si>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</si>
  <si>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</si>
  <si>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</si>
  <si>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</si>
  <si>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</si>
  <si>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</si>
  <si>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</si>
  <si>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</si>
  <si>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</si>
  <si>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</si>
  <si>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</si>
  <si>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</si>
  <si>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</si>
  <si>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</si>
  <si>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</si>
  <si>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</si>
  <si>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</si>
  <si>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</si>
  <si>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</si>
  <si>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</si>
  <si>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</si>
  <si>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</si>
  <si>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</si>
  <si>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</si>
  <si>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</si>
  <si>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</si>
  <si>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</si>
  <si>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</si>
  <si>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</si>
  <si>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</si>
  <si>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</si>
  <si>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</si>
  <si>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</si>
  <si>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</si>
  <si>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</si>
  <si>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</si>
  <si>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</si>
  <si>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</si>
  <si>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</si>
  <si>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</si>
  <si>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</si>
  <si>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</si>
  <si>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</si>
  <si>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</si>
  <si>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</si>
  <si>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</si>
  <si>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</si>
  <si>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</si>
  <si>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</si>
  <si>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</si>
  <si>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</si>
  <si>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</si>
  <si>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</si>
  <si>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</si>
  <si>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</si>
  <si>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</si>
  <si>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</si>
  <si>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</si>
  <si>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</si>
  <si>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</si>
  <si>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</si>
  <si>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</si>
  <si>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</si>
  <si>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</si>
  <si>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</si>
  <si>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</si>
  <si>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</si>
  <si>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</si>
  <si>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</si>
  <si>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</si>
  <si>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</si>
  <si>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</si>
  <si>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</si>
  <si>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</si>
  <si>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</si>
  <si>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</si>
  <si>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</si>
  <si>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</si>
  <si>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</si>
  <si>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</si>
  <si>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</si>
  <si>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</si>
  <si>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</si>
  <si>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</si>
  <si>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</si>
  <si>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</si>
  <si>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</si>
  <si>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</si>
  <si>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</si>
  <si>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</si>
  <si>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</si>
  <si>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</si>
  <si>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</si>
  <si>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</si>
  <si>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</si>
  <si>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</si>
  <si>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</si>
  <si>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</si>
  <si>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</si>
  <si>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</si>
  <si>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</si>
  <si>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</si>
  <si>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</si>
  <si>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</si>
  <si>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</si>
  <si>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</si>
  <si>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</si>
  <si>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</si>
  <si>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</si>
  <si>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</si>
  <si>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</si>
  <si>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</si>
  <si>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</si>
  <si>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</si>
  <si>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</si>
  <si>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</si>
  <si>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</si>
  <si>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</si>
  <si>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</si>
  <si>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</si>
  <si>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</si>
  <si>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</si>
  <si>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</si>
  <si>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</si>
  <si>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</si>
  <si>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</si>
  <si>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</si>
  <si>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</si>
  <si>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</si>
  <si>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</si>
  <si>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</si>
  <si>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</si>
  <si>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</si>
  <si>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</si>
  <si>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</si>
  <si>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</si>
  <si>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</si>
  <si>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</si>
  <si>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</si>
  <si>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</si>
  <si>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</si>
  <si>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</si>
  <si>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</si>
  <si>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</si>
  <si>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</si>
  <si>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</si>
  <si>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</si>
  <si>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</si>
  <si>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</si>
  <si>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</si>
  <si>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</si>
  <si>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</si>
  <si>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</si>
  <si>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</si>
  <si>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</si>
  <si>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</si>
  <si>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</si>
  <si>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</si>
  <si>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</si>
  <si>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</si>
  <si>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</si>
  <si>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</si>
  <si>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</si>
  <si>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</si>
  <si>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</si>
  <si>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</si>
  <si>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</si>
  <si>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</si>
  <si>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</si>
  <si>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</si>
  <si>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</si>
  <si>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</si>
  <si>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</si>
  <si>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</si>
  <si>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</si>
  <si>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</si>
  <si>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</si>
  <si>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</si>
  <si>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</si>
  <si>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</si>
  <si>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</si>
  <si>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</si>
  <si>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</si>
  <si>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</si>
  <si>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</si>
  <si>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</si>
  <si>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</si>
  <si>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</si>
  <si>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</si>
  <si>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</si>
  <si>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</si>
  <si>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</si>
  <si>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</si>
  <si>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</si>
  <si>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</si>
  <si>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</si>
  <si>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</si>
  <si>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</si>
  <si>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</si>
  <si>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</si>
  <si>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</si>
  <si>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</si>
  <si>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</si>
  <si>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</si>
  <si>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</si>
  <si>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</si>
  <si>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</si>
  <si>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</si>
  <si>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</si>
  <si>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</si>
  <si>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</si>
  <si>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</si>
  <si>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</si>
  <si>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</si>
  <si>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</si>
  <si>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</si>
  <si>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</si>
  <si>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</si>
  <si>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</si>
  <si>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</si>
  <si>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</si>
  <si>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</si>
  <si>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</si>
  <si>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</si>
  <si>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</si>
  <si>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</si>
  <si>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</si>
  <si>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</si>
  <si>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</si>
  <si>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</si>
  <si>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</si>
  <si>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</si>
  <si>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</si>
  <si>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</si>
  <si>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</si>
  <si>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</si>
  <si>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</si>
  <si>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</si>
  <si>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</si>
  <si>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</si>
  <si>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</si>
  <si>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</si>
  <si>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</si>
  <si>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</si>
  <si>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</si>
  <si>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</si>
  <si>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</si>
  <si>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</si>
  <si>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</si>
  <si>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</si>
  <si>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</si>
  <si>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</si>
  <si>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</si>
  <si>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</si>
  <si>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</si>
  <si>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</si>
  <si>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</si>
  <si>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</si>
  <si>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</si>
  <si>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</si>
  <si>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</si>
  <si>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</si>
  <si>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</si>
  <si>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</si>
  <si>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</si>
  <si>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</si>
  <si>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</si>
  <si>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</si>
  <si>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</si>
  <si>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</si>
  <si>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</si>
  <si>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</si>
  <si>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</si>
  <si>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</si>
  <si>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</si>
  <si>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</si>
  <si>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</si>
  <si>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</si>
  <si>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</si>
  <si>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</si>
  <si>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</si>
  <si>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</si>
  <si>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</si>
  <si>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</si>
  <si>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</si>
  <si>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</si>
  <si>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</si>
  <si>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</si>
  <si>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</si>
  <si>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</si>
  <si>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</si>
  <si>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</si>
  <si>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</si>
  <si>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</si>
  <si>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</si>
  <si>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</si>
  <si>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</si>
  <si>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</si>
  <si>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</si>
  <si>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</si>
  <si>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</si>
  <si>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</si>
  <si>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</si>
  <si>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</si>
  <si>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</si>
  <si>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</si>
  <si>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</si>
  <si>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</si>
  <si>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</si>
  <si>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</si>
  <si>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</si>
  <si>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</si>
  <si>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</si>
  <si>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</si>
  <si>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</si>
  <si>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</si>
  <si>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</si>
  <si>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</si>
  <si>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</si>
  <si>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</si>
  <si>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</si>
  <si>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</si>
  <si>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</si>
  <si>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</si>
  <si>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</si>
  <si>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</si>
  <si>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</si>
  <si>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</si>
  <si>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</si>
  <si>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</si>
  <si>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</si>
  <si>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</si>
  <si>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</si>
  <si>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</si>
  <si>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</si>
  <si>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</si>
  <si>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</si>
  <si>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</si>
  <si>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</si>
  <si>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</si>
  <si>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</si>
  <si>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</si>
  <si>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</si>
  <si>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</si>
  <si>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</si>
  <si>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</si>
  <si>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</si>
  <si>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</si>
  <si>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</si>
  <si>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</si>
  <si>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</si>
  <si>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</si>
  <si>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</si>
  <si>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</si>
  <si>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</si>
  <si>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</si>
  <si>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</si>
  <si>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</si>
  <si>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</si>
  <si>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</si>
  <si>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</si>
  <si>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</si>
  <si>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</si>
  <si>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</si>
  <si>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</si>
  <si>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</si>
  <si>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</si>
  <si>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</si>
  <si>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</si>
  <si>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</si>
  <si>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</si>
  <si>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</si>
  <si>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</si>
  <si>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</si>
  <si>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</si>
  <si>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</si>
  <si>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</si>
  <si>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</si>
  <si>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</si>
  <si>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</si>
  <si>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</si>
  <si>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</si>
  <si>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</si>
  <si>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</si>
  <si>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</si>
  <si>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</si>
  <si>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</si>
  <si>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</si>
  <si>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</si>
  <si>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</si>
  <si>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</si>
  <si>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</si>
  <si>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</si>
  <si>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</si>
  <si>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</si>
  <si>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</si>
  <si>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</si>
  <si>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</si>
  <si>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</si>
  <si>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</si>
  <si>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</si>
  <si>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</si>
  <si>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</si>
  <si>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</si>
  <si>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</si>
  <si>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</si>
  <si>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</si>
  <si>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</si>
  <si>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</si>
  <si>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</si>
  <si>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</si>
  <si>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</si>
  <si>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</si>
  <si>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</si>
  <si>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</si>
  <si>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</si>
  <si>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</si>
  <si>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</si>
  <si>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</si>
  <si>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</si>
  <si>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</si>
  <si>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</si>
  <si>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</si>
  <si>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</si>
  <si>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</si>
  <si>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</si>
  <si>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</si>
  <si>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</si>
  <si>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</si>
  <si>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</si>
  <si>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</si>
  <si>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</si>
  <si>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</si>
  <si>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</si>
  <si>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</si>
  <si>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</si>
  <si>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</si>
  <si>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</si>
  <si>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</si>
  <si>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</si>
  <si>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</si>
  <si>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</si>
  <si>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</si>
  <si>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</si>
  <si>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</si>
  <si>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</si>
  <si>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</si>
  <si>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</si>
  <si>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</si>
  <si>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</si>
  <si>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</si>
  <si>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</si>
  <si>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</si>
  <si>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</si>
  <si>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</si>
  <si>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</si>
  <si>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</si>
  <si>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</si>
  <si>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</si>
  <si>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</si>
  <si>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</si>
  <si>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</si>
  <si>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</si>
  <si>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</si>
  <si>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</si>
  <si>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</si>
  <si>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</si>
  <si>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</si>
  <si>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</si>
  <si>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</si>
  <si>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</si>
  <si>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</si>
  <si>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</si>
  <si>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</si>
  <si>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</si>
  <si>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</si>
  <si>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</si>
  <si>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</si>
  <si>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</si>
  <si>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</si>
  <si>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</si>
  <si>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</si>
  <si>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</si>
  <si>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</si>
  <si>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</si>
  <si>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</si>
  <si>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</si>
  <si>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</si>
  <si>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</si>
  <si>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</si>
  <si>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</si>
  <si>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</si>
  <si>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</si>
  <si>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</si>
  <si>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</si>
  <si>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</si>
  <si>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</si>
  <si>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</si>
  <si>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</si>
  <si>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</si>
  <si>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</si>
  <si>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</si>
  <si>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</si>
  <si>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</si>
  <si>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</si>
  <si>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</si>
  <si>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</si>
  <si>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</si>
  <si>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</si>
  <si>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</si>
  <si>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</si>
  <si>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</si>
  <si>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</si>
  <si>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</si>
  <si>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</si>
  <si>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</si>
  <si>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</si>
  <si>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</si>
  <si>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</si>
  <si>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</si>
  <si>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</si>
  <si>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</si>
  <si>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</si>
  <si>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</si>
  <si>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</si>
  <si>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</si>
  <si>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</si>
  <si>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</si>
  <si>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</si>
  <si>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</si>
  <si>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</si>
  <si>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</si>
  <si>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</si>
  <si>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</si>
  <si>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</si>
  <si>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</si>
  <si>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</si>
  <si>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</si>
  <si>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</si>
  <si>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</si>
  <si>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</si>
  <si>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</si>
  <si>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</si>
  <si>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</si>
  <si>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</si>
  <si>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</si>
  <si>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</si>
  <si>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</si>
  <si>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</si>
  <si>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</si>
  <si>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</si>
  <si>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</si>
  <si>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</si>
  <si>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</si>
  <si>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</si>
  <si>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</si>
  <si>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</si>
  <si>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</si>
  <si>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</si>
  <si>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</si>
  <si>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</si>
  <si>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</si>
  <si>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</si>
  <si>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</si>
  <si>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</si>
  <si>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</si>
  <si>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</si>
  <si>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</si>
  <si>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</si>
  <si>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</si>
  <si>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</si>
  <si>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</si>
  <si>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</si>
  <si>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</si>
  <si>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</si>
  <si>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</si>
  <si>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</si>
  <si>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</si>
  <si>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</si>
  <si>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</si>
  <si>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</si>
  <si>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</si>
  <si>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</si>
  <si>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</si>
  <si>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</si>
  <si>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</si>
  <si>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</si>
  <si>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</si>
  <si>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</si>
  <si>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</si>
  <si>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</si>
  <si>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</si>
  <si>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</si>
  <si>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</si>
  <si>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</si>
  <si>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</si>
  <si>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</si>
  <si>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</si>
  <si>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</si>
  <si>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</si>
  <si>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</si>
  <si>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</si>
  <si>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</si>
  <si>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</si>
  <si>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</si>
  <si>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</si>
  <si>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</si>
  <si>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</si>
  <si>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</si>
  <si>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</si>
  <si>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</si>
  <si>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</si>
  <si>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</si>
  <si>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</si>
  <si>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</si>
  <si>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</si>
  <si>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</si>
  <si>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</si>
  <si>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</si>
  <si>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</si>
  <si>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</si>
  <si>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</si>
  <si>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</si>
  <si>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</si>
  <si>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</si>
  <si>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</si>
  <si>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</si>
  <si>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</si>
  <si>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</si>
  <si>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</si>
  <si>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</si>
  <si>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</si>
  <si>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</si>
  <si>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</si>
  <si>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</si>
  <si>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</si>
  <si>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</si>
  <si>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</si>
  <si>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</si>
  <si>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</si>
  <si>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</si>
  <si>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</si>
  <si>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</si>
  <si>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</si>
  <si>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</si>
  <si>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</si>
  <si>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</si>
  <si>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</si>
  <si>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</si>
  <si>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</si>
  <si>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</si>
  <si>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</si>
  <si>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</si>
  <si>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</si>
  <si>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</si>
  <si>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</si>
  <si>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</si>
  <si>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</si>
  <si>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</si>
  <si>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</si>
  <si>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</si>
  <si>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</si>
  <si>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</si>
  <si>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</si>
  <si>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</si>
  <si>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</si>
  <si>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</si>
  <si>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</si>
  <si>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</si>
  <si>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</si>
  <si>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</si>
  <si>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</si>
  <si>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</si>
  <si>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</si>
  <si>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</si>
  <si>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</si>
  <si>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</si>
  <si>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</si>
  <si>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</si>
  <si>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</si>
  <si>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</si>
  <si>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</si>
  <si>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</si>
  <si>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</si>
  <si>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</si>
  <si>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</si>
  <si>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</si>
  <si>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</si>
  <si>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</si>
  <si>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</si>
  <si>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</si>
  <si>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</si>
  <si>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</si>
  <si>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</si>
  <si>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</si>
  <si>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</si>
  <si>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</si>
  <si>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</si>
  <si>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</si>
  <si>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</si>
  <si>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</si>
  <si>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</si>
  <si>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</si>
  <si>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</si>
  <si>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</si>
  <si>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</si>
  <si>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</si>
  <si>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</si>
  <si>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</si>
  <si>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</si>
  <si>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</si>
  <si>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</si>
  <si>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</si>
  <si>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</si>
  <si>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</si>
  <si>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</si>
  <si>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</si>
  <si>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</si>
  <si>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</si>
  <si>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</si>
  <si>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</si>
  <si>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</si>
  <si>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</si>
  <si>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</si>
  <si>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</si>
  <si>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</si>
  <si>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</si>
  <si>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</si>
  <si>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</si>
  <si>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</si>
  <si>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</si>
  <si>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</si>
  <si>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</si>
  <si>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</si>
  <si>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</si>
  <si>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</si>
  <si>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</si>
  <si>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</si>
  <si>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</si>
  <si>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</si>
  <si>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</si>
  <si>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</si>
  <si>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</si>
  <si>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</si>
  <si>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</si>
  <si>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</si>
  <si>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</si>
  <si>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</si>
  <si>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</si>
  <si>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</si>
  <si>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</si>
  <si>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</si>
  <si>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</si>
  <si>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</si>
  <si>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</si>
  <si>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</si>
  <si>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</si>
  <si>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</si>
  <si>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</si>
  <si>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</si>
  <si>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</si>
  <si>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</si>
  <si>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</si>
  <si>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</si>
  <si>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</si>
  <si>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</si>
  <si>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</si>
  <si>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</si>
  <si>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</si>
  <si>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</si>
  <si>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</si>
  <si>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</si>
  <si>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</si>
  <si>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</si>
  <si>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</si>
  <si>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</si>
  <si>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</si>
  <si>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</si>
  <si>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</si>
  <si>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</si>
  <si>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</si>
  <si>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</si>
  <si>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</si>
  <si>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</si>
  <si>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</si>
  <si>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</si>
  <si>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</si>
  <si>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</si>
  <si>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</si>
  <si>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</si>
  <si>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</si>
  <si>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</si>
  <si>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</si>
  <si>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</si>
  <si>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</si>
  <si>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</si>
  <si>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</si>
  <si>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</si>
  <si>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</si>
  <si>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</si>
  <si>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</si>
  <si>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</si>
  <si>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</si>
  <si>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</si>
  <si>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</si>
  <si>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</si>
  <si>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</si>
  <si>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</si>
  <si>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</si>
  <si>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</si>
  <si>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</si>
  <si>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</si>
  <si>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</si>
  <si>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</si>
  <si>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</si>
  <si>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</si>
  <si>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</si>
  <si>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</si>
  <si>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</si>
  <si>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</si>
  <si>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</si>
  <si>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</si>
  <si>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</si>
  <si>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</si>
  <si>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</si>
  <si>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</si>
  <si>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</si>
  <si>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</si>
  <si>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</si>
  <si>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</si>
  <si>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</si>
  <si>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</si>
  <si>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</si>
  <si>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</si>
  <si>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</si>
  <si>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</si>
  <si>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</si>
  <si>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</si>
  <si>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</si>
  <si>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</si>
  <si>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</si>
  <si>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</si>
  <si>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</si>
  <si>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</si>
  <si>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</si>
  <si>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</si>
  <si>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</si>
  <si>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</si>
  <si>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</si>
  <si>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</si>
  <si>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</si>
  <si>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</si>
  <si>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</si>
  <si>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</si>
  <si>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</si>
  <si>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</si>
  <si>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</si>
  <si>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</si>
  <si>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</si>
  <si>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</si>
  <si>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</si>
  <si>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</si>
  <si>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</si>
  <si>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</si>
  <si>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</si>
  <si>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</si>
  <si>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</si>
  <si>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</si>
  <si>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</si>
  <si>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</si>
  <si>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</si>
  <si>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</si>
  <si>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</si>
  <si>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</si>
  <si>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</si>
  <si>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</si>
  <si>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</si>
  <si>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</si>
  <si>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</si>
  <si>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</si>
  <si>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</si>
  <si>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</si>
  <si>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</si>
  <si>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</si>
  <si>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</si>
  <si>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</si>
  <si>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</si>
  <si>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</si>
  <si>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</si>
  <si>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</si>
  <si>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</si>
  <si>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</si>
  <si>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</si>
  <si>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</si>
  <si>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</si>
  <si>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</si>
  <si>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</si>
  <si>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</si>
  <si>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</si>
  <si>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</si>
  <si>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</si>
  <si>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</si>
  <si>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</si>
  <si>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</si>
  <si>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</si>
  <si>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</si>
  <si>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</si>
  <si>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</si>
  <si>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</si>
  <si>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</si>
  <si>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</si>
  <si>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</si>
  <si>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</si>
  <si>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</si>
  <si>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</si>
  <si>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</si>
  <si>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</si>
  <si>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</si>
  <si>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</si>
  <si>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</si>
  <si>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</si>
  <si>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</si>
  <si>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</si>
  <si>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</si>
  <si>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</si>
  <si>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</si>
  <si>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</si>
  <si>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</si>
  <si>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</si>
  <si>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</si>
  <si>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</si>
  <si>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</si>
  <si>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</si>
  <si>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</si>
  <si>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</si>
  <si>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</si>
  <si>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</si>
  <si>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</si>
  <si>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</si>
  <si>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</si>
  <si>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</si>
  <si>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</si>
  <si>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</si>
  <si>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</si>
  <si>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</si>
  <si>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</si>
  <si>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</si>
  <si>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</si>
  <si>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</si>
  <si>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</si>
  <si>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</si>
  <si>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</si>
  <si>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</si>
  <si>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</si>
  <si>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</si>
  <si>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</si>
  <si>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</si>
  <si>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</si>
  <si>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</si>
  <si>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</si>
  <si>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</si>
  <si>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</si>
  <si>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</si>
  <si>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</si>
  <si>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</si>
  <si>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</si>
  <si>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</si>
  <si>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</si>
  <si>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</si>
  <si>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</si>
  <si>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</si>
  <si>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</si>
  <si>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</si>
  <si>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</si>
  <si>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</si>
  <si>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</si>
  <si>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</si>
  <si>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</si>
  <si>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</si>
  <si>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</si>
  <si>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</si>
  <si>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</si>
  <si>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</si>
  <si>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</si>
  <si>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</si>
  <si>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</si>
  <si>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</si>
  <si>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</si>
  <si>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</si>
  <si>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</si>
  <si>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</si>
  <si>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</si>
  <si>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</si>
  <si>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</si>
  <si>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</si>
  <si>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</si>
  <si>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</si>
  <si>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</si>
  <si>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</si>
  <si>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</si>
  <si>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</si>
  <si>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</si>
  <si>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</si>
  <si>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</si>
  <si>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</si>
  <si>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</si>
  <si>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</si>
  <si>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</si>
  <si>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</si>
  <si>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</si>
  <si>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</si>
  <si>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</si>
  <si>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</si>
  <si>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</si>
  <si>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</si>
  <si>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</si>
  <si>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</si>
  <si>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</si>
  <si>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</si>
  <si>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</si>
  <si>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</si>
  <si>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</si>
  <si>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</si>
  <si>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</si>
  <si>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</si>
  <si>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</si>
  <si>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</si>
  <si>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</si>
  <si>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</si>
  <si>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</si>
  <si>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</si>
  <si>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</si>
  <si>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</si>
  <si>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</si>
  <si>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</si>
  <si>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</si>
  <si>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</si>
  <si>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</si>
  <si>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</si>
  <si>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</si>
  <si>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</si>
  <si>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</si>
  <si>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</si>
  <si>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</si>
  <si>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</si>
  <si>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</si>
  <si>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</si>
  <si>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</si>
  <si>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</si>
  <si>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</si>
  <si>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</si>
  <si>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</si>
  <si>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</si>
  <si>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</si>
  <si>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</si>
  <si>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</si>
  <si>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</si>
  <si>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</si>
  <si>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</si>
  <si>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</si>
  <si>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</si>
  <si>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</si>
  <si>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</si>
  <si>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</si>
  <si>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</si>
  <si>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</si>
  <si>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</si>
  <si>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</si>
  <si>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</si>
  <si>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</si>
  <si>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</si>
  <si>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</si>
  <si>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</si>
  <si>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</si>
  <si>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</si>
  <si>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</si>
  <si>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</si>
  <si>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</si>
  <si>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</si>
  <si>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</si>
  <si>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</si>
  <si>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</si>
  <si>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</si>
  <si>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</si>
  <si>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</si>
  <si>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</si>
  <si>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</si>
  <si>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</si>
  <si>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</si>
  <si>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</si>
  <si>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</si>
  <si>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</si>
  <si>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</si>
  <si>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</si>
  <si>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</si>
  <si>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</si>
  <si>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</si>
  <si>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</si>
  <si>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</si>
  <si>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</si>
  <si>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</si>
  <si>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</si>
  <si>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</si>
  <si>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</si>
  <si>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</si>
  <si>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</si>
  <si>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</si>
  <si>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</si>
  <si>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</si>
  <si>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</si>
  <si>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</si>
  <si>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</si>
  <si>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</si>
  <si>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</si>
  <si>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</si>
  <si>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</si>
  <si>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</si>
  <si>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</si>
  <si>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</si>
  <si>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</si>
  <si>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</si>
  <si>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</si>
  <si>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</si>
  <si>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</si>
  <si>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</si>
  <si>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</si>
  <si>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</si>
  <si>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</si>
  <si>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</si>
  <si>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</si>
  <si>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</si>
  <si>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</si>
  <si>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</si>
  <si>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</si>
  <si>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</si>
  <si>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</si>
  <si>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</si>
  <si>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</si>
  <si>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</si>
  <si>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</si>
  <si>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</si>
  <si>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</si>
  <si>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</si>
  <si>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</si>
  <si>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</si>
  <si>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</si>
  <si>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</si>
  <si>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</si>
  <si>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</si>
  <si>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</si>
  <si>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</si>
  <si>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</si>
  <si>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</si>
  <si>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</si>
  <si>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</si>
  <si>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</si>
  <si>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</si>
  <si>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</si>
  <si>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</si>
  <si>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</si>
  <si>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</si>
  <si>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</si>
  <si>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</si>
  <si>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</si>
  <si>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</si>
  <si>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</si>
  <si>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</si>
  <si>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</si>
  <si>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</si>
  <si>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</si>
  <si>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</si>
  <si>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</si>
  <si>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</si>
  <si>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</si>
  <si>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</si>
  <si>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</si>
  <si>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</si>
  <si>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</si>
  <si>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</si>
  <si>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</si>
  <si>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</si>
  <si>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</si>
  <si>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</si>
  <si>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</si>
  <si>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</si>
  <si>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</si>
  <si>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</si>
  <si>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</si>
  <si>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</si>
  <si>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</si>
  <si>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</si>
  <si>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</si>
  <si>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</si>
  <si>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</si>
  <si>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</si>
  <si>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</si>
  <si>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</si>
  <si>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</si>
  <si>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</si>
  <si>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</si>
  <si>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</si>
  <si>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</si>
  <si>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</si>
  <si>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</si>
  <si>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</si>
  <si>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</si>
  <si>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</si>
  <si>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</si>
  <si>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</si>
  <si>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</si>
  <si>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</si>
  <si>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</si>
  <si>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</si>
  <si>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</si>
  <si>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</si>
  <si>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</si>
  <si>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</si>
  <si>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</si>
  <si>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</si>
  <si>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</si>
  <si>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</si>
  <si>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</si>
  <si>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</si>
  <si>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</si>
  <si>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</si>
  <si>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</si>
  <si>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</si>
  <si>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</si>
  <si>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</si>
  <si>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</si>
  <si>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</si>
  <si>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</si>
  <si>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</si>
  <si>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</si>
  <si>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</si>
  <si>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</si>
  <si>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</si>
  <si>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</si>
  <si>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</si>
  <si>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</si>
  <si>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</si>
  <si>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</si>
  <si>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</si>
  <si>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</si>
  <si>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</si>
  <si>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</si>
  <si>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</si>
  <si>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</si>
  <si>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</si>
  <si>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</si>
  <si>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</si>
  <si>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</si>
  <si>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</si>
  <si>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</si>
  <si>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</si>
  <si>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</si>
  <si>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</si>
  <si>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</si>
  <si>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</si>
  <si>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</si>
  <si>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</si>
  <si>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</si>
  <si>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</si>
  <si>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</si>
  <si>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</si>
  <si>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</si>
  <si>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</si>
  <si>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</si>
  <si>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</si>
  <si>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</si>
  <si>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</si>
  <si>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</si>
  <si>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</si>
  <si>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</si>
  <si>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</si>
  <si>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</si>
  <si>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</si>
  <si>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</si>
  <si>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</si>
  <si>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</si>
  <si>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</si>
  <si>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</si>
  <si>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</si>
  <si>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</si>
  <si>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</si>
  <si>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</si>
  <si>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</si>
  <si>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</si>
  <si>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</si>
  <si>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</si>
  <si>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</si>
  <si>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</si>
  <si>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</si>
  <si>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</si>
  <si>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</si>
  <si>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</si>
  <si>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</si>
  <si>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</si>
  <si>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</si>
  <si>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</si>
  <si>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</si>
  <si>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</si>
  <si>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</si>
  <si>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</si>
  <si>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</si>
  <si>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</si>
  <si>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</si>
  <si>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</si>
  <si>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</si>
  <si>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</si>
  <si>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</si>
  <si>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</si>
  <si>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</si>
  <si>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</si>
  <si>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</si>
  <si>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</si>
  <si>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</si>
  <si>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</si>
  <si>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</si>
  <si>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</si>
  <si>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</si>
  <si>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</si>
  <si>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</si>
  <si>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</si>
  <si>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</si>
  <si>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</si>
  <si>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</si>
  <si>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</si>
  <si>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</si>
  <si>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</si>
  <si>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</si>
  <si>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</si>
  <si>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</si>
  <si>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</si>
  <si>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</si>
  <si>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</si>
  <si>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</si>
  <si>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</si>
  <si>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</si>
  <si>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</si>
  <si>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</si>
  <si>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</si>
  <si>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</si>
  <si>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</si>
  <si>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</si>
  <si>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</si>
  <si>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</si>
  <si>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</si>
  <si>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</si>
  <si>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</si>
  <si>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</si>
  <si>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</si>
  <si>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</si>
  <si>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</si>
  <si>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</si>
  <si>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</si>
  <si>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</si>
  <si>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</si>
  <si>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</si>
  <si>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</si>
  <si>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</si>
  <si>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</si>
  <si>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</si>
  <si>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</si>
  <si>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</si>
  <si>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</si>
  <si>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</si>
  <si>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</si>
  <si>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</si>
  <si>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</si>
  <si>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</si>
  <si>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</si>
  <si>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</si>
  <si>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</si>
  <si>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</si>
  <si>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</si>
  <si>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</si>
  <si>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</si>
  <si>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</si>
  <si>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</si>
  <si>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</si>
  <si>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</si>
  <si>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</si>
  <si>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</si>
  <si>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</si>
  <si>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</si>
  <si>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</si>
  <si>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</si>
  <si>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</si>
  <si>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</si>
  <si>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</si>
  <si>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</si>
  <si>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</si>
  <si>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</si>
  <si>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</si>
  <si>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</si>
  <si>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</si>
  <si>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</si>
  <si>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</si>
  <si>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</si>
  <si>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</si>
  <si>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</si>
  <si>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</si>
  <si>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</si>
  <si>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</si>
  <si>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</si>
  <si>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</si>
  <si>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</si>
  <si>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</si>
  <si>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</si>
  <si>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</si>
  <si>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</si>
  <si>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</si>
  <si>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</si>
  <si>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</si>
  <si>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</si>
  <si>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</si>
  <si>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</si>
  <si>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</si>
  <si>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</si>
  <si>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</si>
  <si>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</si>
  <si>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</si>
  <si>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</si>
  <si>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</si>
  <si>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</si>
  <si>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</si>
  <si>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</si>
  <si>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</si>
  <si>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</si>
  <si>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</si>
  <si>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</si>
  <si>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</si>
  <si>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</si>
  <si>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</si>
  <si>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</si>
  <si>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</si>
  <si>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</si>
  <si>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</si>
  <si>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</si>
  <si>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</si>
  <si>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</si>
  <si>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</si>
  <si>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</si>
  <si>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</si>
  <si>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</si>
  <si>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</si>
  <si>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</si>
  <si>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</si>
  <si>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</si>
  <si>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</si>
  <si>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</si>
  <si>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</si>
  <si>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</si>
  <si>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</si>
  <si>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</si>
  <si>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</si>
  <si>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</si>
  <si>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</si>
  <si>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</si>
  <si>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</si>
  <si>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</si>
  <si>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</si>
  <si>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</si>
  <si>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</si>
  <si>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</si>
  <si>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</si>
  <si>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</si>
  <si>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</si>
  <si>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</si>
  <si>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</si>
  <si>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</si>
  <si>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</si>
  <si>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</si>
  <si>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</si>
  <si>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</si>
  <si>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</si>
  <si>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</si>
  <si>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</si>
  <si>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</si>
  <si>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</si>
  <si>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</si>
  <si>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</si>
  <si>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</si>
  <si>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</si>
  <si>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</si>
  <si>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</si>
  <si>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</si>
  <si>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</si>
  <si>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</si>
  <si>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</si>
  <si>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</si>
  <si>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</si>
  <si>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</si>
  <si>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</si>
  <si>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</si>
  <si>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</si>
  <si>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</si>
  <si>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</si>
  <si>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</si>
  <si>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</si>
  <si>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</si>
  <si>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</si>
  <si>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</si>
  <si>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</si>
  <si>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</si>
  <si>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</si>
  <si>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</si>
  <si>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</si>
  <si>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</si>
  <si>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</si>
  <si>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</si>
  <si>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</si>
  <si>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</si>
  <si>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</si>
  <si>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</si>
  <si>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</si>
  <si>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</si>
  <si>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</si>
  <si>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</si>
  <si>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</si>
  <si>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</si>
  <si>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</si>
  <si>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</si>
  <si>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</si>
  <si>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</si>
  <si>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</si>
  <si>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</si>
  <si>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</si>
  <si>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</si>
  <si>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</si>
  <si>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</si>
  <si>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</si>
  <si>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</si>
  <si>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</si>
  <si>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</si>
  <si>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</si>
  <si>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</si>
  <si>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</si>
  <si>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</si>
  <si>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</si>
  <si>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</si>
  <si>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</si>
  <si>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</si>
  <si>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</si>
  <si>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</si>
  <si>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</si>
  <si>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</si>
  <si>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</si>
  <si>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</si>
  <si>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</si>
  <si>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</si>
  <si>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</si>
  <si>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</si>
  <si>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</si>
  <si>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</si>
  <si>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</si>
  <si>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</si>
  <si>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</si>
  <si>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</si>
  <si>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</si>
  <si>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</si>
  <si>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</si>
  <si>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</si>
  <si>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</si>
  <si>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</si>
  <si>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</si>
  <si>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</si>
  <si>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</si>
  <si>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</si>
  <si>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</si>
  <si>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</si>
  <si>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</si>
  <si>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</si>
  <si>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</si>
  <si>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</si>
  <si>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</si>
  <si>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</si>
  <si>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</si>
  <si>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</si>
  <si>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</si>
  <si>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</si>
  <si>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</si>
  <si>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</si>
  <si>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</si>
  <si>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</si>
  <si>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</si>
  <si>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</si>
  <si>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</si>
  <si>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</si>
  <si>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</si>
  <si>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</si>
  <si>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</si>
  <si>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</si>
  <si>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</si>
  <si>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</si>
  <si>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</si>
  <si>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</si>
  <si>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</si>
  <si>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</si>
  <si>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</si>
  <si>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</si>
  <si>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</si>
  <si>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</si>
  <si>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</si>
  <si>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</si>
  <si>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</si>
  <si>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</si>
  <si>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</si>
  <si>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</si>
  <si>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</si>
  <si>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</si>
  <si>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</si>
  <si>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</si>
  <si>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</si>
  <si>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</si>
  <si>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</si>
  <si>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</si>
  <si>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</si>
  <si>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</si>
  <si>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</si>
  <si>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</si>
  <si>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</si>
  <si>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</si>
  <si>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</si>
  <si>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</si>
  <si>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</si>
  <si>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</si>
  <si>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</si>
  <si>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</si>
  <si>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</si>
  <si>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</si>
  <si>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</si>
  <si>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</si>
  <si>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</si>
  <si>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</si>
  <si>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</si>
  <si>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</si>
  <si>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</si>
  <si>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</si>
  <si>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</si>
  <si>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</si>
  <si>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</si>
  <si>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</si>
  <si>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</si>
  <si>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</si>
  <si>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</si>
  <si>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</si>
  <si>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</si>
  <si>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</si>
  <si>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</si>
  <si>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</si>
  <si>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</si>
  <si>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</si>
  <si>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</si>
  <si>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</si>
  <si>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</si>
  <si>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</si>
  <si>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</si>
  <si>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</si>
  <si>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</si>
  <si>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</si>
  <si>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</si>
  <si>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</si>
  <si>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</si>
  <si>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</si>
  <si>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</si>
  <si>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</si>
  <si>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</si>
  <si>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</si>
  <si>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</si>
  <si>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</si>
  <si>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</si>
  <si>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</si>
  <si>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</si>
  <si>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</si>
  <si>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</si>
  <si>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</si>
  <si>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</si>
  <si>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</si>
  <si>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</si>
  <si>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</si>
  <si>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</si>
  <si>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</si>
  <si>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</si>
  <si>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</si>
  <si>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</si>
  <si>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</si>
  <si>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</si>
  <si>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</si>
  <si>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</si>
  <si>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</si>
  <si>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</si>
  <si>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</si>
  <si>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</si>
  <si>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</si>
  <si>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</si>
  <si>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</si>
  <si>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</si>
  <si>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</si>
  <si>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</si>
  <si>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</si>
  <si>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</si>
  <si>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</si>
  <si>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</si>
  <si>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</si>
  <si>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</si>
  <si>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</si>
  <si>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</si>
  <si>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</si>
  <si>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</si>
  <si>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</si>
  <si>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</si>
  <si>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</si>
  <si>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</si>
  <si>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</si>
  <si>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</si>
  <si>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</si>
  <si>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</si>
  <si>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</si>
  <si>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</si>
  <si>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</si>
  <si>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</si>
  <si>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</si>
  <si>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</si>
  <si>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</si>
  <si>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</si>
  <si>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</si>
  <si>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</si>
  <si>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</si>
  <si>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</si>
  <si>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</si>
  <si>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</si>
  <si>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</si>
  <si>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</si>
  <si>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</si>
  <si>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</si>
  <si>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</si>
  <si>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</si>
  <si>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</si>
  <si>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</si>
  <si>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</si>
  <si>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</si>
  <si>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</si>
  <si>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</si>
  <si>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</si>
  <si>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</si>
  <si>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</si>
  <si>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</si>
  <si>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</si>
  <si>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</si>
  <si>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</si>
  <si>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</si>
  <si>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</si>
  <si>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</si>
  <si>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</si>
  <si>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</si>
  <si>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</si>
  <si>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</si>
  <si>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</si>
  <si>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</si>
  <si>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</si>
  <si>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</si>
  <si>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</si>
  <si>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</si>
  <si>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</si>
  <si>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</si>
  <si>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</si>
  <si>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</si>
  <si>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</si>
  <si>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</si>
  <si>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</si>
  <si>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</si>
  <si>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</si>
  <si>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</si>
  <si>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</si>
  <si>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</si>
  <si>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</si>
  <si>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</si>
  <si>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</si>
  <si>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</si>
  <si>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</si>
  <si>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</si>
  <si>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</si>
  <si>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</si>
  <si>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</si>
  <si>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</si>
  <si>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</si>
  <si>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</si>
  <si>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</si>
  <si>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</si>
  <si>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</si>
  <si>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</si>
  <si>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</si>
  <si>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</si>
  <si>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</si>
  <si>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</si>
  <si>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</si>
  <si>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</si>
  <si>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</si>
  <si>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</si>
  <si>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</si>
  <si>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</si>
  <si>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</si>
  <si>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</si>
  <si>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</si>
  <si>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</si>
  <si>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</si>
  <si>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</si>
  <si>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</si>
  <si>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</si>
  <si>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</si>
  <si>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</si>
  <si>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</si>
  <si>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</si>
  <si>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</si>
  <si>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</si>
  <si>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</si>
  <si>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</si>
  <si>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</si>
  <si>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</si>
  <si>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</si>
  <si>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</si>
  <si>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</si>
  <si>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</si>
  <si>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</si>
  <si>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</si>
  <si>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</si>
  <si>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</si>
  <si>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</si>
  <si>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</si>
  <si>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</si>
  <si>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</si>
  <si>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</si>
  <si>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</si>
  <si>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</si>
  <si>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</si>
  <si>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</si>
  <si>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</si>
  <si>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</si>
  <si>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</si>
  <si>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</si>
  <si>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</si>
  <si>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</si>
  <si>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</si>
  <si>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</si>
  <si>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</si>
  <si>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</si>
  <si>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</si>
  <si>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</si>
  <si>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</si>
  <si>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</si>
  <si>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</si>
  <si>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</si>
  <si>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</si>
  <si>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</si>
  <si>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</si>
  <si>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</si>
  <si>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</si>
  <si>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</si>
  <si>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</si>
  <si>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</si>
  <si>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</si>
  <si>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</si>
  <si>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</si>
  <si>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</si>
  <si>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</si>
  <si>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</si>
  <si>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</si>
  <si>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</si>
  <si>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</si>
  <si>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</si>
  <si>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</si>
  <si>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</si>
  <si>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</si>
  <si>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</si>
  <si>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</si>
  <si>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</si>
  <si>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</si>
  <si>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</si>
  <si>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</si>
  <si>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</si>
  <si>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</si>
  <si>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</si>
  <si>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</si>
  <si>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</si>
  <si>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</si>
  <si>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</si>
  <si>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</si>
  <si>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</si>
  <si>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</si>
  <si>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</si>
  <si>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</si>
  <si>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</si>
  <si>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</si>
  <si>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</si>
  <si>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</si>
  <si>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</si>
  <si>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</si>
  <si>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</si>
  <si>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</si>
  <si>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</si>
  <si>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</si>
  <si>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</si>
  <si>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</si>
  <si>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</si>
  <si>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</si>
  <si>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</si>
  <si>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</si>
  <si>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</si>
  <si>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</si>
  <si>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</si>
  <si>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</si>
  <si>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</si>
  <si>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</si>
  <si>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</si>
  <si>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</si>
  <si>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</si>
  <si>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</si>
  <si>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</si>
  <si>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</si>
  <si>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</si>
  <si>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</si>
  <si>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</si>
  <si>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</si>
  <si>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</si>
  <si>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</si>
  <si>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</si>
  <si>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</si>
  <si>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</si>
  <si>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</si>
  <si>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</si>
  <si>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</si>
  <si>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</si>
  <si>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</si>
  <si>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</si>
  <si>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</si>
  <si>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</si>
  <si>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</si>
  <si>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</si>
  <si>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</si>
  <si>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</si>
  <si>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</si>
  <si>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</si>
  <si>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</si>
  <si>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</si>
  <si>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</si>
  <si>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</si>
  <si>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</si>
  <si>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</si>
  <si>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</si>
  <si>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</si>
  <si>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</si>
  <si>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</si>
  <si>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</si>
  <si>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</si>
  <si>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</si>
  <si>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</si>
  <si>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</si>
  <si>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</si>
  <si>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</si>
  <si>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</si>
  <si>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</si>
  <si>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</si>
  <si>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</si>
  <si>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</si>
  <si>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</si>
  <si>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</si>
  <si>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</si>
  <si>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</si>
  <si>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</si>
  <si>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</si>
  <si>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</si>
  <si>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</si>
  <si>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</si>
  <si>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</si>
  <si>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</si>
  <si>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</si>
  <si>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</si>
  <si>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</si>
  <si>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</si>
  <si>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</si>
  <si>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</si>
  <si>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</si>
  <si>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</si>
  <si>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</si>
  <si>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</si>
  <si>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</si>
  <si>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</si>
  <si>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</si>
  <si>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</si>
  <si>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</si>
  <si>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</si>
  <si>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</si>
  <si>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</si>
  <si>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</si>
  <si>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</si>
  <si>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</si>
  <si>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</si>
  <si>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</si>
  <si>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</si>
  <si>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</si>
  <si>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</si>
  <si>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</si>
  <si>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</si>
  <si>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</si>
  <si>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</si>
  <si>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</si>
  <si>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</si>
  <si>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</si>
  <si>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</si>
  <si>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</si>
  <si>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</si>
  <si>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</si>
  <si>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</si>
  <si>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</si>
  <si>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</si>
  <si>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</si>
  <si>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</si>
  <si>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</si>
  <si>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</si>
  <si>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</si>
  <si>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</si>
  <si>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</si>
  <si>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</si>
  <si>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</si>
  <si>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</si>
  <si>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</si>
  <si>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</si>
  <si>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</si>
  <si>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</si>
  <si>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</si>
  <si>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</si>
  <si>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</si>
  <si>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</si>
  <si>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</si>
  <si>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</si>
  <si>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</si>
  <si>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</si>
  <si>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</si>
  <si>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</si>
  <si>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</si>
  <si>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</si>
  <si>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</si>
  <si>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</si>
  <si>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</si>
  <si>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</si>
  <si>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</si>
  <si>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</si>
  <si>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</si>
  <si>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</si>
  <si>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</si>
  <si>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</si>
  <si>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</si>
  <si>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</si>
  <si>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</si>
  <si>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</si>
  <si>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</si>
  <si>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</si>
  <si>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</si>
  <si>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</si>
  <si>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</si>
  <si>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</si>
  <si>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</si>
  <si>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</si>
  <si>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</si>
  <si>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</si>
  <si>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</si>
  <si>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</si>
  <si>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</si>
  <si>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</si>
  <si>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</si>
  <si>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</si>
  <si>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</si>
  <si>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</si>
  <si>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</si>
  <si>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</si>
  <si>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</si>
  <si>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</si>
  <si>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</si>
  <si>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</si>
  <si>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</si>
  <si>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</si>
  <si>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</si>
  <si>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</si>
  <si>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</si>
  <si>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</si>
  <si>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</si>
  <si>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</si>
  <si>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</si>
  <si>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</si>
  <si>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</si>
  <si>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</si>
  <si>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</si>
  <si>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</si>
  <si>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</si>
  <si>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</si>
  <si>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</si>
  <si>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</si>
  <si>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</si>
  <si>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</si>
  <si>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</si>
  <si>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</si>
  <si>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</si>
  <si>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</si>
  <si>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</si>
  <si>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</si>
  <si>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</si>
  <si>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</si>
  <si>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</si>
  <si>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</si>
  <si>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</si>
  <si>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</si>
  <si>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</si>
  <si>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</si>
  <si>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</si>
  <si>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</si>
  <si>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</si>
  <si>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</si>
  <si>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</si>
  <si>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</si>
  <si>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</si>
  <si>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</si>
  <si>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</si>
  <si>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</si>
  <si>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</si>
  <si>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</si>
  <si>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</si>
  <si>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</si>
  <si>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</si>
  <si>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</si>
  <si>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</si>
  <si>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</si>
  <si>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</si>
  <si>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</si>
  <si>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</si>
  <si>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</si>
  <si>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</si>
  <si>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</si>
  <si>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</si>
  <si>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</si>
  <si>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</si>
  <si>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</si>
  <si>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</si>
  <si>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</si>
  <si>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</si>
  <si>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</si>
  <si>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</si>
  <si>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</si>
  <si>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</si>
  <si>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</si>
  <si>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</si>
  <si>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</si>
  <si>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</si>
  <si>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</si>
  <si>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</si>
  <si>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</si>
  <si>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</si>
  <si>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</si>
  <si>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</si>
  <si>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</si>
  <si>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</si>
  <si>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</si>
  <si>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</si>
  <si>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</si>
  <si>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</si>
  <si>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</si>
  <si>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</si>
  <si>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</si>
  <si>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</si>
  <si>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</si>
  <si>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</si>
  <si>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</si>
  <si>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</si>
  <si>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</si>
  <si>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</si>
  <si>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</si>
  <si>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</si>
  <si>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</si>
  <si>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</si>
  <si>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</si>
  <si>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</si>
  <si>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</si>
  <si>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</si>
  <si>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</si>
  <si>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</si>
  <si>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</si>
  <si>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</si>
  <si>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</si>
  <si>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</si>
  <si>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</si>
  <si>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</si>
  <si>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</si>
  <si>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</si>
  <si>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</si>
  <si>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</si>
  <si>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</si>
  <si>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</si>
  <si>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</si>
  <si>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</si>
  <si>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</si>
  <si>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</si>
  <si>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</si>
  <si>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</si>
  <si>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</si>
  <si>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</si>
  <si>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</si>
  <si>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</si>
  <si>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</si>
  <si>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</si>
  <si>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</si>
  <si>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</si>
  <si>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</si>
  <si>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</si>
  <si>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</si>
  <si>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</si>
  <si>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</si>
  <si>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</si>
  <si>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</si>
  <si>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</si>
  <si>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</si>
  <si>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</si>
  <si>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</si>
  <si>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</si>
  <si>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</si>
  <si>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</si>
  <si>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</si>
  <si>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</si>
  <si>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</si>
  <si>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</si>
  <si>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</si>
  <si>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</si>
  <si>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</si>
  <si>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</si>
  <si>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</si>
  <si>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</si>
  <si>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</si>
  <si>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</si>
  <si>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</si>
  <si>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</si>
  <si>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</si>
  <si>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</si>
  <si>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</si>
  <si>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</si>
  <si>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</si>
  <si>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</si>
  <si>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</si>
  <si>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</si>
  <si>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</si>
  <si>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</si>
  <si>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</si>
  <si>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</si>
  <si>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</si>
  <si>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</si>
  <si>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</si>
  <si>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</si>
  <si>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</si>
  <si>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</si>
  <si>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</si>
  <si>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</si>
  <si>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</si>
  <si>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</si>
  <si>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</si>
  <si>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</si>
  <si>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</si>
  <si>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</si>
  <si>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</si>
  <si>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</si>
  <si>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</si>
  <si>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</si>
  <si>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</si>
  <si>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</si>
  <si>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</si>
  <si>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</si>
  <si>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</si>
  <si>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</si>
  <si>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</si>
  <si>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</si>
  <si>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</si>
  <si>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</si>
  <si>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</si>
  <si>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</si>
  <si>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</si>
  <si>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</si>
  <si>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</si>
  <si>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</si>
  <si>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</si>
  <si>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</si>
  <si>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</si>
  <si>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</si>
  <si>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</si>
  <si>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</si>
  <si>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</si>
  <si>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</si>
  <si>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</si>
  <si>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</si>
  <si>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</si>
  <si>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</si>
  <si>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</si>
  <si>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</si>
  <si>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</si>
  <si>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</si>
  <si>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</si>
  <si>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</si>
  <si>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</si>
  <si>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</si>
  <si>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</si>
  <si>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</si>
  <si>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</si>
  <si>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</si>
  <si>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</si>
  <si>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</si>
  <si>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</si>
  <si>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</si>
  <si>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</si>
  <si>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</si>
  <si>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</si>
  <si>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</si>
  <si>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</si>
  <si>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</si>
  <si>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</si>
  <si>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</si>
  <si>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</si>
  <si>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</si>
  <si>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</si>
  <si>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</si>
  <si>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</si>
  <si>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</si>
  <si>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</si>
  <si>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</si>
  <si>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</si>
  <si>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</si>
  <si>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</si>
  <si>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</si>
  <si>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</si>
  <si>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</si>
  <si>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</si>
  <si>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</si>
  <si>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</si>
  <si>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</si>
  <si>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</si>
  <si>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</si>
  <si>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</si>
  <si>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</si>
  <si>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</si>
  <si>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</si>
  <si>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</si>
  <si>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</si>
  <si>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</si>
  <si>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</si>
  <si>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</si>
  <si>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</si>
  <si>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</si>
  <si>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</si>
  <si>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</si>
  <si>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</si>
  <si>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</si>
  <si>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</si>
  <si>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</si>
  <si>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</si>
  <si>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</si>
  <si>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</si>
  <si>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</si>
  <si>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</si>
  <si>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</si>
  <si>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</si>
  <si>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</si>
  <si>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</si>
  <si>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</si>
  <si>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</si>
  <si>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</si>
  <si>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</si>
  <si>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</si>
  <si>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</si>
  <si>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</si>
  <si>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</si>
  <si>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</si>
  <si>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</si>
  <si>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</si>
  <si>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</si>
  <si>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</si>
  <si>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</si>
  <si>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</si>
  <si>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</si>
  <si>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</si>
  <si>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</si>
  <si>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</si>
  <si>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</si>
  <si>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</si>
  <si>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</si>
  <si>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</si>
  <si>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</si>
  <si>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</si>
  <si>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</si>
  <si>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</si>
  <si>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</si>
  <si>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</si>
  <si>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</si>
  <si>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</si>
  <si>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</si>
  <si>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</si>
  <si>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</si>
  <si>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</si>
  <si>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</si>
  <si>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</si>
  <si>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</si>
  <si>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</si>
  <si>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</si>
  <si>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</si>
  <si>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</si>
  <si>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</si>
  <si>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</si>
  <si>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</si>
  <si>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</si>
  <si>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</si>
  <si>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</si>
  <si>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</si>
  <si>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</si>
  <si>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</si>
  <si>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</si>
  <si>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</si>
  <si>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</si>
  <si>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</si>
  <si>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</si>
  <si>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</si>
  <si>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</si>
  <si>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</si>
  <si>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</si>
  <si>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</si>
  <si>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</si>
  <si>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</si>
  <si>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</si>
  <si>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</si>
  <si>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</si>
  <si>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</si>
  <si>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</si>
  <si>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</si>
  <si>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</si>
  <si>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</si>
  <si>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</si>
  <si>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</si>
  <si>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</si>
  <si>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</si>
  <si>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</si>
  <si>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</si>
  <si>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</si>
  <si>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</si>
  <si>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</si>
  <si>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</si>
  <si>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</si>
  <si>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</si>
  <si>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</si>
  <si>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</si>
  <si>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</si>
  <si>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</si>
  <si>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</si>
  <si>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</si>
  <si>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</si>
  <si>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</si>
  <si>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</si>
  <si>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</si>
  <si>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</si>
  <si>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</si>
  <si>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</si>
  <si>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</si>
  <si>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</si>
  <si>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</si>
  <si>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</si>
  <si>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</si>
  <si>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</si>
  <si>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</si>
  <si>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</si>
  <si>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</si>
  <si>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</si>
  <si>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</si>
  <si>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</si>
  <si>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</si>
  <si>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</si>
  <si>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</si>
  <si>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</si>
  <si>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</si>
  <si>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</si>
  <si>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</si>
  <si>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</si>
  <si>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</si>
  <si>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</si>
  <si>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</si>
  <si>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</si>
  <si>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</si>
  <si>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</si>
  <si>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</si>
  <si>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</si>
  <si>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</si>
  <si>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</si>
  <si>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</si>
  <si>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</si>
  <si>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</si>
  <si>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</si>
  <si>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</si>
  <si>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</si>
  <si>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</si>
  <si>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</si>
  <si>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</si>
  <si>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</si>
  <si>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</si>
  <si>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</si>
  <si>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</si>
  <si>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</si>
  <si>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</si>
  <si>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</si>
  <si>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</si>
  <si>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</si>
  <si>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</si>
  <si>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</si>
  <si>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</si>
  <si>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</si>
  <si>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</si>
  <si>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</si>
  <si>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</si>
  <si>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</si>
  <si>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</si>
  <si>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</si>
  <si>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</si>
  <si>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</si>
  <si>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</si>
  <si>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</si>
  <si>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</si>
  <si>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</si>
  <si>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</si>
  <si>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</si>
  <si>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</si>
  <si>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</si>
  <si>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</si>
  <si>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</si>
  <si>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</si>
  <si>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</si>
  <si>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</si>
  <si>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</si>
  <si>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</si>
  <si>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</si>
  <si>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</si>
  <si>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</si>
  <si>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</si>
  <si>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</si>
  <si>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</si>
  <si>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</si>
  <si>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</si>
  <si>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</si>
  <si>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</si>
  <si>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</si>
  <si>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</si>
  <si>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</si>
  <si>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</si>
  <si>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</si>
  <si>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</si>
  <si>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</si>
  <si>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</si>
  <si>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</si>
  <si>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</si>
  <si>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</si>
  <si>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</si>
  <si>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</si>
  <si>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</si>
  <si>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</si>
  <si>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</si>
  <si>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</si>
  <si>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</si>
  <si>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</si>
  <si>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</si>
  <si>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</si>
  <si>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</si>
  <si>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</si>
  <si>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</si>
  <si>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</si>
  <si>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</si>
  <si>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</si>
  <si>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</si>
  <si>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</si>
  <si>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</si>
  <si>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</si>
  <si>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</si>
  <si>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</si>
  <si>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</si>
  <si>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</si>
  <si>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</si>
  <si>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</si>
  <si>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</si>
  <si>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</si>
  <si>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</si>
  <si>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</si>
  <si>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</si>
  <si>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</si>
  <si>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</si>
  <si>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</si>
  <si>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</si>
  <si>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</si>
  <si>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</si>
  <si>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</si>
  <si>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</si>
  <si>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</si>
  <si>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</si>
  <si>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</si>
  <si>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</si>
  <si>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</si>
  <si>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</si>
  <si>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</si>
  <si>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</si>
  <si>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</si>
  <si>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</si>
  <si>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</si>
  <si>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</si>
  <si>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</si>
  <si>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</si>
  <si>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</si>
  <si>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</si>
  <si>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</si>
  <si>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</si>
  <si>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</si>
  <si>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</si>
  <si>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</si>
  <si>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</si>
  <si>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</si>
  <si>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</si>
  <si>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</si>
  <si>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</si>
  <si>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</si>
  <si>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</si>
  <si>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</si>
  <si>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</si>
  <si>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</si>
  <si>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</si>
  <si>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</si>
  <si>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</si>
  <si>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</si>
  <si>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</si>
  <si>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</si>
  <si>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</si>
  <si>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</si>
  <si>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</si>
  <si>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</si>
  <si>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</si>
  <si>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</si>
  <si>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</si>
  <si>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</si>
  <si>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</si>
  <si>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</si>
  <si>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</si>
  <si>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</si>
  <si>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</si>
  <si>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</si>
  <si>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</si>
  <si>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</si>
  <si>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</si>
  <si>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</si>
  <si>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</si>
  <si>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</si>
  <si>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</si>
  <si>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</si>
  <si>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</si>
  <si>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</si>
  <si>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</si>
  <si>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</si>
  <si>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</si>
  <si>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</si>
  <si>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</si>
  <si>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</si>
  <si>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</si>
  <si>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</si>
  <si>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</si>
  <si>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</si>
  <si>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</si>
  <si>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</si>
  <si>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</si>
  <si>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</si>
  <si>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</si>
  <si>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</si>
  <si>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</si>
  <si>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</si>
  <si>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</si>
  <si>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</si>
  <si>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</si>
  <si>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</si>
  <si>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</si>
  <si>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</si>
  <si>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</si>
  <si>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</si>
  <si>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</si>
  <si>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</si>
  <si>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</si>
  <si>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</si>
  <si>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</si>
  <si>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</si>
  <si>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</si>
  <si>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</si>
  <si>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</si>
  <si>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</si>
  <si>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</si>
  <si>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</si>
  <si>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</si>
  <si>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</si>
  <si>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</si>
  <si>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</si>
  <si>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</si>
  <si>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</si>
  <si>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</si>
  <si>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</si>
  <si>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</si>
  <si>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</si>
  <si>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</si>
  <si>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</si>
  <si>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</si>
  <si>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</si>
  <si>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</si>
  <si>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</si>
  <si>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</si>
  <si>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</si>
  <si>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</si>
  <si>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</si>
  <si>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</si>
  <si>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</si>
  <si>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</si>
  <si>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</si>
  <si>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</si>
  <si>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</si>
  <si>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</si>
  <si>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</si>
  <si>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</si>
  <si>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</si>
  <si>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</si>
  <si>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</si>
  <si>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</si>
  <si>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</si>
  <si>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</si>
  <si>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</si>
  <si>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</si>
  <si>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</si>
  <si>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</si>
  <si>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</si>
  <si>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</si>
  <si>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</si>
  <si>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</si>
  <si>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</si>
  <si>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</si>
  <si>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</si>
  <si>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</si>
  <si>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</si>
  <si>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</si>
  <si>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</si>
  <si>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</si>
  <si>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</si>
  <si>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</si>
  <si>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</si>
  <si>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</si>
  <si>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</si>
  <si>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</si>
  <si>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</si>
  <si>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</si>
  <si>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</si>
  <si>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</si>
  <si>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</si>
  <si>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</si>
  <si>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</si>
  <si>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</si>
  <si>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</si>
  <si>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</si>
  <si>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</si>
  <si>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</si>
  <si>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</si>
  <si>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</si>
  <si>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</si>
  <si>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</si>
  <si>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</si>
  <si>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</si>
  <si>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</si>
  <si>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</si>
  <si>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</si>
  <si>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</si>
  <si>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</si>
  <si>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</si>
  <si>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</si>
  <si>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</si>
  <si>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</si>
  <si>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</si>
  <si>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</si>
  <si>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</si>
  <si>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</si>
  <si>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</si>
  <si>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</si>
  <si>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</si>
  <si>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</si>
  <si>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</si>
  <si>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</si>
  <si>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</si>
  <si>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</si>
  <si>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</si>
  <si>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</si>
  <si>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</si>
  <si>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</si>
  <si>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</si>
  <si>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</si>
  <si>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</si>
  <si>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</si>
  <si>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</si>
  <si>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</si>
  <si>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</si>
  <si>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</si>
  <si>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</si>
  <si>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</si>
  <si>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</si>
  <si>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</si>
  <si>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</si>
  <si>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</si>
  <si>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</si>
  <si>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</si>
  <si>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</si>
  <si>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</si>
  <si>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</si>
  <si>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</si>
  <si>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</si>
  <si>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</si>
  <si>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</si>
  <si>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</si>
  <si>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</si>
  <si>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</si>
  <si>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</si>
  <si>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</si>
  <si>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</si>
  <si>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</si>
  <si>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</si>
  <si>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</si>
  <si>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</si>
  <si>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</si>
  <si>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</si>
  <si>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</si>
  <si>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</si>
  <si>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</si>
  <si>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</si>
  <si>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</si>
  <si>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</si>
  <si>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</si>
  <si>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</si>
  <si>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</si>
  <si>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</si>
  <si>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</si>
  <si>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</si>
  <si>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</si>
  <si>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</si>
  <si>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</si>
  <si>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</si>
  <si>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</si>
  <si>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</si>
  <si>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</si>
  <si>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</si>
  <si>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</si>
  <si>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</si>
  <si>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</si>
  <si>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</si>
  <si>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</si>
  <si>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</si>
  <si>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</si>
  <si>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</si>
  <si>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</si>
  <si>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</si>
  <si>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</si>
  <si>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</si>
  <si>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</si>
  <si>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</si>
  <si>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</si>
  <si>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</si>
  <si>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</si>
  <si>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</si>
  <si>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</si>
  <si>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</si>
  <si>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</si>
  <si>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</si>
  <si>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</si>
  <si>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</si>
  <si>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</si>
  <si>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</si>
  <si>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</si>
  <si>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</si>
  <si>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</si>
  <si>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</si>
  <si>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</si>
  <si>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</si>
  <si>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</si>
  <si>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</si>
  <si>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</si>
  <si>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</si>
  <si>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</si>
  <si>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</si>
  <si>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</si>
  <si>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</si>
  <si>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</si>
  <si>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</si>
  <si>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</si>
  <si>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</si>
  <si>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</si>
  <si>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</si>
  <si>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</si>
  <si>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</si>
  <si>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</si>
  <si>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</si>
  <si>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</si>
  <si>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</si>
  <si>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</si>
  <si>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</si>
  <si>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</si>
  <si>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</si>
  <si>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</si>
  <si>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</si>
  <si>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</si>
  <si>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</si>
  <si>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</si>
  <si>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</si>
  <si>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</si>
  <si>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</si>
  <si>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</si>
  <si>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</si>
  <si>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</si>
  <si>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</si>
  <si>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</si>
  <si>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</si>
  <si>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</si>
  <si>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</si>
  <si>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</si>
  <si>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</si>
  <si>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</si>
  <si>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</si>
  <si>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</si>
  <si>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</si>
  <si>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</si>
  <si>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</si>
  <si>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</si>
  <si>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</si>
  <si>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</si>
  <si>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</si>
  <si>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</si>
  <si>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</si>
  <si>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</si>
  <si>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</si>
  <si>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</si>
  <si>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</si>
  <si>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</si>
  <si>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</si>
  <si>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</si>
  <si>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</si>
  <si>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</si>
  <si>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</si>
  <si>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</si>
  <si>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</si>
  <si>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</si>
  <si>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</si>
  <si>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</si>
  <si>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</si>
  <si>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</si>
  <si>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</si>
  <si>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</si>
  <si>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</si>
  <si>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</si>
  <si>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</si>
  <si>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</si>
  <si>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</si>
  <si>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</si>
  <si>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</si>
  <si>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</si>
  <si>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</si>
  <si>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</si>
  <si>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</si>
  <si>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</si>
  <si>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</si>
  <si>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</si>
  <si>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</si>
  <si>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</si>
  <si>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</si>
  <si>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</si>
  <si>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</si>
  <si>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</si>
  <si>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</si>
  <si>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</si>
  <si>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</si>
  <si>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</si>
  <si>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</si>
  <si>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</si>
  <si>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</si>
  <si>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</si>
  <si>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</si>
  <si>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</si>
  <si>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</si>
  <si>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</si>
  <si>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</si>
  <si>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</si>
  <si>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</si>
  <si>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</si>
  <si>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</si>
  <si>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</si>
  <si>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</si>
  <si>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</si>
  <si>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</si>
  <si>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</si>
  <si>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</si>
  <si>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</si>
  <si>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</si>
  <si>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</si>
  <si>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</si>
  <si>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</si>
  <si>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</si>
  <si>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</si>
  <si>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</si>
  <si>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</si>
  <si>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</si>
  <si>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</si>
  <si>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</si>
  <si>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</si>
  <si>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</si>
  <si>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</si>
  <si>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</si>
  <si>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</si>
  <si>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</si>
  <si>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</si>
  <si>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</si>
  <si>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</si>
  <si>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</si>
  <si>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</si>
  <si>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</si>
  <si>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</si>
  <si>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</si>
  <si>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</si>
  <si>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</si>
  <si>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</si>
  <si>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</si>
  <si>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</si>
  <si>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</si>
  <si>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</si>
  <si>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</si>
  <si>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</si>
  <si>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</si>
  <si>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</si>
  <si>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</si>
  <si>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</si>
  <si>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</si>
  <si>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</si>
  <si>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</si>
  <si>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</si>
  <si>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</si>
  <si>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</si>
  <si>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</si>
  <si>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</si>
  <si>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</si>
  <si>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</si>
  <si>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</si>
  <si>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</si>
  <si>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</si>
  <si>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</si>
  <si>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</si>
  <si>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</si>
  <si>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</si>
  <si>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</si>
  <si>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</si>
  <si>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</si>
  <si>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</si>
  <si>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</si>
  <si>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</si>
  <si>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</si>
  <si>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</si>
  <si>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</si>
  <si>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</si>
  <si>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</si>
  <si>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</si>
  <si>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</si>
  <si>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</si>
  <si>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</si>
  <si>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</si>
  <si>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</si>
  <si>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</si>
  <si>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</si>
  <si>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</si>
  <si>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</si>
  <si>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</si>
  <si>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</si>
  <si>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</si>
  <si>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</si>
  <si>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</si>
  <si>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</si>
  <si>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</si>
  <si>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</si>
  <si>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</si>
  <si>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</si>
  <si>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</si>
  <si>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</si>
  <si>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</si>
  <si>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</si>
  <si>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</si>
  <si>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</si>
  <si>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</si>
  <si>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</si>
  <si>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</si>
  <si>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</si>
  <si>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</si>
  <si>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</si>
  <si>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</si>
  <si>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</si>
  <si>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</si>
  <si>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</si>
  <si>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</si>
  <si>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</si>
  <si>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</si>
  <si>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</si>
  <si>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</si>
  <si>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</si>
  <si>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</si>
  <si>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</si>
  <si>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</si>
  <si>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</si>
  <si>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</si>
  <si>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</si>
  <si>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</si>
  <si>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</si>
  <si>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</si>
  <si>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</si>
  <si>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</si>
  <si>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</si>
  <si>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</si>
  <si>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</si>
  <si>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</si>
  <si>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</si>
  <si>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</si>
  <si>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</si>
  <si>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</si>
  <si>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</si>
  <si>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</si>
  <si>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</si>
  <si>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</si>
  <si>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</si>
  <si>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</si>
  <si>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</si>
  <si>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</si>
  <si>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</si>
  <si>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</si>
  <si>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</si>
  <si>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</si>
  <si>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</si>
  <si>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</si>
  <si>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</si>
  <si>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</si>
  <si>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</si>
  <si>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</si>
  <si>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</si>
  <si>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</si>
  <si>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</si>
  <si>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</si>
  <si>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</si>
  <si>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</si>
  <si>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</si>
  <si>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</si>
  <si>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</si>
  <si>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</si>
  <si>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</si>
  <si>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</si>
  <si>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</si>
  <si>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</si>
  <si>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</si>
  <si>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</si>
  <si>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</si>
  <si>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</si>
  <si>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</si>
  <si>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</si>
  <si>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</si>
  <si>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</si>
  <si>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</si>
  <si>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</si>
  <si>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</si>
  <si>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</si>
  <si>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</si>
  <si>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</si>
  <si>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</si>
  <si>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</si>
  <si>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</si>
  <si>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</si>
  <si>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</si>
  <si>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</si>
  <si>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</si>
  <si>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</si>
  <si>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</si>
  <si>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</si>
  <si>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</si>
  <si>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</si>
  <si>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</si>
  <si>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</si>
  <si>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</si>
  <si>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</si>
  <si>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</si>
  <si>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</si>
  <si>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</si>
  <si>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</si>
  <si>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</si>
  <si>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</si>
  <si>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</si>
  <si>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</si>
  <si>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</si>
  <si>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</si>
  <si>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</si>
  <si>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</si>
  <si>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</si>
  <si>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</si>
  <si>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</si>
  <si>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</si>
  <si>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</si>
  <si>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</si>
  <si>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</si>
  <si>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</si>
  <si>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</si>
  <si>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</si>
  <si>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</si>
  <si>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</si>
  <si>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</si>
  <si>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</si>
  <si>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</si>
  <si>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</si>
  <si>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</si>
  <si>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</si>
  <si>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</si>
  <si>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</si>
  <si>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</si>
  <si>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</si>
  <si>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</si>
  <si>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</si>
  <si>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</si>
  <si>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</si>
  <si>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</si>
  <si>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</si>
  <si>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</si>
  <si>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</si>
  <si>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</si>
  <si>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</si>
  <si>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</si>
  <si>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</si>
  <si>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</si>
  <si>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</si>
  <si>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</si>
  <si>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</si>
  <si>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</si>
  <si>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</si>
  <si>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</si>
  <si>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</si>
  <si>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</si>
  <si>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</si>
  <si>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</si>
  <si>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</si>
  <si>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</si>
  <si>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</si>
  <si>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</si>
  <si>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</si>
  <si>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</si>
  <si>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</si>
  <si>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</si>
  <si>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</si>
  <si>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</si>
  <si>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</si>
  <si>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</si>
  <si>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</si>
  <si>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</si>
  <si>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</si>
  <si>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</si>
  <si>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</si>
  <si>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</si>
  <si>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</si>
  <si>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</si>
  <si>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</si>
  <si>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</si>
  <si>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</si>
  <si>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</si>
  <si>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</si>
  <si>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</si>
  <si>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</si>
  <si>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</si>
  <si>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</si>
  <si>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</si>
  <si>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</si>
  <si>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</si>
  <si>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</si>
  <si>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</si>
  <si>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</si>
  <si>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</si>
  <si>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</si>
  <si>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</si>
  <si>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</si>
  <si>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</si>
  <si>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</si>
  <si>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</si>
  <si>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</si>
  <si>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</si>
  <si>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</si>
  <si>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</si>
  <si>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</si>
  <si>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</si>
  <si>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</si>
  <si>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</si>
  <si>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</si>
  <si>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</si>
  <si>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</si>
  <si>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</si>
  <si>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</si>
  <si>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</si>
  <si>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</si>
  <si>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</si>
  <si>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</si>
  <si>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</si>
  <si>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</si>
  <si>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</si>
  <si>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</si>
  <si>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</si>
  <si>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</si>
  <si>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</si>
  <si>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</si>
  <si>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</si>
  <si>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</si>
  <si>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</si>
  <si>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</si>
  <si>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</si>
  <si>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</si>
  <si>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</si>
  <si>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</si>
  <si>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</si>
  <si>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</si>
  <si>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</si>
  <si>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</si>
  <si>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</si>
  <si>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</si>
  <si>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</si>
  <si>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</si>
  <si>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</si>
  <si>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</si>
  <si>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</si>
  <si>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</si>
  <si>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</si>
  <si>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</si>
  <si>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</si>
  <si>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</si>
  <si>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</si>
  <si>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</si>
  <si>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</si>
  <si>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</si>
  <si>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</si>
  <si>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</si>
  <si>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</si>
  <si>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</si>
  <si>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</si>
  <si>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</si>
  <si>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</si>
  <si>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</si>
  <si>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</si>
  <si>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</si>
  <si>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</si>
  <si>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</si>
  <si>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</si>
  <si>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</si>
  <si>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</si>
  <si>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</si>
  <si>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</si>
  <si>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</si>
  <si>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</si>
  <si>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</si>
  <si>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</si>
  <si>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</si>
  <si>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</si>
  <si>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</si>
  <si>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</si>
  <si>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</si>
  <si>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</si>
  <si>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</si>
  <si>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</si>
  <si>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</si>
  <si>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</si>
  <si>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</si>
  <si>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</si>
  <si>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</si>
  <si>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</si>
  <si>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</si>
  <si>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</si>
  <si>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</si>
  <si>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</si>
  <si>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</si>
  <si>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</si>
  <si>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</si>
  <si>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</si>
  <si>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</si>
  <si>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</si>
  <si>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</si>
  <si>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</si>
  <si>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</si>
  <si>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</si>
  <si>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</si>
  <si>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</si>
  <si>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</si>
  <si>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</si>
  <si>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</si>
  <si>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</si>
  <si>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</si>
  <si>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</si>
  <si>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</si>
  <si>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</si>
  <si>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</si>
  <si>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</si>
  <si>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</si>
  <si>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</si>
  <si>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</si>
  <si>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</si>
  <si>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</si>
  <si>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</si>
  <si>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</si>
  <si>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</si>
  <si>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</si>
  <si>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</si>
  <si>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</si>
  <si>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</si>
  <si>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</si>
  <si>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</si>
  <si>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</si>
  <si>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</si>
  <si>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</si>
  <si>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</si>
  <si>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</si>
  <si>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</si>
  <si>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</si>
  <si>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</si>
  <si>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</si>
  <si>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</si>
  <si>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</si>
  <si>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</si>
  <si>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</si>
  <si>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</si>
  <si>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</si>
  <si>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</si>
  <si>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</si>
  <si>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</si>
  <si>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</si>
  <si>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</si>
  <si>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</si>
  <si>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</si>
  <si>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</si>
  <si>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</si>
  <si>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</si>
  <si>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</si>
  <si>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</si>
  <si>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</si>
  <si>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</si>
  <si>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</si>
  <si>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</si>
  <si>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</si>
  <si>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</si>
  <si>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</si>
  <si>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</si>
  <si>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</si>
  <si>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</si>
  <si>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</si>
  <si>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</si>
  <si>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</si>
  <si>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</si>
  <si>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</si>
  <si>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</si>
  <si>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</si>
  <si>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</si>
  <si>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</si>
  <si>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</si>
  <si>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</si>
  <si>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</si>
  <si>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</si>
  <si>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</si>
  <si>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</si>
  <si>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</si>
  <si>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</si>
  <si>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</si>
  <si>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</si>
  <si>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</si>
  <si>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</si>
  <si>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</si>
  <si>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</si>
  <si>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</si>
  <si>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</si>
  <si>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</si>
  <si>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</si>
  <si>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</si>
  <si>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</si>
  <si>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</si>
  <si>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</si>
  <si>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</si>
  <si>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</si>
  <si>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</si>
  <si>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</si>
  <si>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</si>
  <si>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</si>
  <si>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</si>
  <si>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</si>
  <si>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</si>
  <si>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</si>
  <si>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</si>
  <si>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</si>
  <si>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</si>
  <si>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</si>
  <si>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</si>
  <si>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</si>
  <si>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</si>
  <si>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</si>
  <si>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</si>
  <si>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</si>
  <si>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</si>
  <si>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</si>
  <si>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</si>
  <si>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</si>
  <si>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</si>
  <si>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</si>
  <si>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</si>
  <si>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</si>
  <si>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</si>
  <si>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</si>
  <si>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</si>
  <si>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</si>
  <si>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</si>
  <si>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</si>
  <si>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</si>
  <si>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</si>
  <si>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</si>
  <si>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</si>
  <si>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</si>
  <si>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</si>
  <si>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</si>
  <si>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</si>
  <si>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</si>
  <si>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</si>
  <si>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</si>
  <si>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</si>
  <si>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</si>
  <si>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</si>
  <si>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</si>
  <si>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</si>
  <si>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</si>
  <si>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</si>
  <si>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</si>
  <si>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</si>
  <si>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</si>
  <si>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</si>
  <si>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</si>
  <si>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</si>
  <si>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</si>
  <si>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</si>
  <si>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</si>
  <si>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</si>
  <si>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</si>
  <si>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</si>
  <si>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</si>
  <si>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</si>
  <si>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</si>
  <si>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</si>
  <si>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</si>
  <si>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</si>
  <si>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</si>
  <si>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</si>
  <si>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</si>
  <si>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</si>
  <si>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</si>
  <si>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</si>
  <si>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</si>
  <si>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</si>
  <si>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</si>
  <si>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</si>
  <si>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</si>
  <si>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</si>
  <si>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</si>
  <si>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</si>
  <si>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</si>
  <si>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</si>
  <si>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</si>
  <si>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</si>
  <si>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</si>
  <si>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</si>
  <si>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</si>
  <si>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</si>
  <si>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</si>
  <si>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</si>
  <si>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</si>
  <si>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</si>
  <si>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</si>
  <si>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</si>
  <si>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</si>
  <si>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</si>
  <si>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</si>
  <si>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</si>
  <si>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</si>
  <si>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</si>
  <si>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</si>
  <si>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</si>
  <si>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</si>
  <si>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</si>
  <si>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</si>
  <si>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</si>
  <si>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</si>
  <si>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</si>
  <si>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</si>
  <si>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</si>
  <si>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</si>
  <si>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</si>
  <si>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</si>
  <si>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</si>
  <si>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</si>
  <si>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</si>
  <si>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</si>
  <si>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</si>
  <si>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</si>
  <si>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</si>
  <si>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</si>
  <si>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</si>
  <si>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</si>
  <si>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</si>
  <si>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</si>
  <si>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</si>
  <si>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</si>
  <si>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</si>
  <si>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</si>
  <si>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</si>
  <si>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</si>
  <si>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</si>
  <si>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</si>
  <si>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</si>
  <si>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</si>
  <si>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</si>
  <si>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</si>
  <si>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</si>
  <si>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</si>
  <si>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</si>
  <si>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</si>
  <si>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</si>
  <si>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</si>
  <si>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</si>
  <si>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</si>
  <si>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</si>
  <si>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</si>
  <si>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</si>
  <si>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</si>
  <si>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</si>
  <si>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</si>
  <si>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</si>
  <si>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</si>
  <si>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</si>
  <si>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</si>
  <si>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</si>
  <si>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</si>
  <si>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</si>
  <si>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</si>
  <si>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</si>
  <si>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</si>
  <si>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</si>
  <si>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</si>
  <si>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</si>
  <si>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</si>
  <si>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</si>
  <si>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</si>
  <si>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</si>
  <si>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</si>
  <si>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</si>
  <si>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</si>
  <si>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</si>
  <si>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</si>
  <si>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</si>
  <si>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</si>
  <si>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</si>
  <si>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</si>
  <si>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</si>
  <si>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</si>
  <si>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</si>
  <si>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</si>
  <si>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</si>
  <si>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</si>
  <si>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</si>
  <si>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</si>
  <si>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</si>
  <si>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</si>
  <si>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</si>
  <si>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</si>
  <si>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</si>
  <si>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</si>
  <si>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</si>
  <si>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</si>
  <si>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</si>
  <si>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</si>
  <si>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</si>
  <si>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</si>
  <si>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</si>
  <si>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</si>
  <si>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</si>
  <si>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</si>
  <si>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</si>
  <si>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</si>
  <si>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</si>
  <si>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</si>
  <si>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</si>
  <si>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</si>
  <si>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</si>
  <si>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</si>
  <si>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</si>
  <si>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</si>
  <si>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</si>
  <si>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</si>
  <si>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</si>
  <si>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</si>
  <si>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</si>
  <si>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</si>
  <si>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</si>
  <si>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</si>
  <si>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</si>
  <si>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</si>
  <si>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</si>
  <si>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</si>
  <si>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</si>
  <si>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</si>
  <si>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</si>
  <si>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</si>
  <si>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</si>
  <si>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</si>
  <si>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</si>
  <si>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</si>
  <si>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</si>
  <si>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</si>
  <si>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</si>
  <si>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</si>
  <si>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</si>
  <si>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</si>
  <si>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</si>
  <si>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</si>
  <si>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</si>
  <si>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</si>
  <si>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</si>
  <si>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</si>
  <si>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</si>
  <si>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</si>
  <si>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</si>
  <si>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</si>
  <si>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</si>
  <si>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</si>
  <si>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</si>
  <si>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</si>
  <si>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</si>
  <si>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</si>
  <si>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</si>
  <si>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</si>
  <si>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</si>
  <si>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</si>
  <si>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</si>
  <si>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</si>
  <si>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</si>
  <si>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</si>
  <si>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</si>
  <si>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</si>
  <si>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</si>
  <si>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</si>
  <si>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</si>
  <si>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</si>
  <si>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</si>
  <si>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</si>
  <si>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</si>
  <si>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</si>
  <si>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</si>
  <si>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</si>
  <si>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</si>
  <si>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</si>
  <si>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</si>
  <si>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</si>
  <si>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</si>
  <si>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</si>
  <si>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</si>
  <si>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</si>
  <si>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</si>
  <si>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</si>
  <si>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</si>
  <si>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</si>
  <si>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</si>
  <si>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</si>
  <si>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</si>
  <si>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</si>
  <si>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</si>
  <si>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</si>
  <si>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</si>
  <si>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</si>
  <si>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</si>
  <si>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</si>
  <si>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</si>
  <si>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</si>
  <si>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</si>
  <si>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</si>
  <si>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</si>
  <si>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</si>
  <si>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</si>
  <si>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</si>
  <si>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</si>
  <si>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</si>
  <si>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</si>
  <si>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</si>
  <si>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</si>
  <si>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</si>
  <si>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</si>
  <si>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</si>
  <si>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</si>
  <si>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</si>
  <si>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</si>
  <si>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</si>
  <si>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</si>
  <si>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</si>
  <si>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</si>
  <si>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</si>
  <si>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</si>
  <si>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</si>
  <si>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</si>
  <si>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</si>
  <si>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</si>
  <si>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</si>
  <si>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</si>
  <si>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</si>
  <si>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</si>
  <si>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</si>
  <si>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</si>
  <si>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</si>
  <si>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</si>
  <si>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</si>
  <si>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</si>
  <si>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</si>
  <si>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</si>
  <si>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</si>
  <si>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</si>
  <si>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</si>
  <si>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</si>
  <si>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</si>
  <si>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</si>
  <si>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</si>
  <si>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</si>
  <si>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</si>
  <si>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</si>
  <si>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</si>
  <si>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</si>
  <si>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</si>
  <si>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</si>
  <si>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</si>
  <si>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</si>
  <si>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</si>
  <si>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</si>
  <si>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</si>
  <si>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</si>
  <si>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</si>
  <si>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</si>
  <si>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</si>
  <si>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</si>
  <si>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</si>
  <si>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</si>
  <si>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</si>
  <si>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</si>
  <si>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</si>
  <si>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</si>
  <si>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</si>
  <si>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</si>
  <si>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</si>
  <si>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</si>
  <si>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</si>
  <si>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</si>
  <si>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</si>
  <si>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</si>
  <si>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</si>
  <si>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</si>
  <si>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</si>
  <si>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</si>
  <si>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</si>
  <si>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</si>
  <si>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</si>
  <si>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</si>
  <si>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</si>
  <si>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</si>
  <si>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</si>
  <si>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</si>
  <si>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</si>
  <si>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</si>
  <si>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</si>
  <si>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</si>
  <si>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</si>
  <si>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</si>
  <si>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</si>
  <si>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</si>
  <si>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</si>
  <si>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</si>
  <si>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</si>
  <si>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</si>
  <si>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</si>
  <si>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</si>
  <si>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</si>
  <si>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</si>
  <si>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</si>
  <si>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</si>
  <si>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</si>
  <si>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</si>
  <si>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</si>
  <si>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</si>
  <si>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</si>
  <si>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</si>
  <si>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</si>
  <si>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</si>
  <si>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</si>
  <si>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</si>
  <si>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</si>
  <si>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</si>
  <si>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</si>
  <si>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</si>
  <si>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</si>
  <si>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</si>
  <si>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</si>
  <si>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</si>
  <si>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</si>
  <si>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</si>
  <si>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</si>
  <si>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</si>
  <si>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</si>
  <si>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</si>
  <si>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</si>
  <si>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</si>
  <si>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</si>
  <si>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</si>
  <si>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</si>
  <si>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</si>
  <si>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</si>
  <si>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</si>
  <si>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</si>
  <si>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</si>
  <si>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</si>
  <si>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</si>
  <si>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</si>
  <si>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</si>
  <si>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</si>
  <si>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</si>
  <si>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</si>
  <si>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</si>
  <si>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</si>
  <si>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</si>
  <si>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</si>
  <si>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</si>
  <si>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</si>
  <si>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</si>
  <si>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</si>
  <si>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</si>
  <si>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</si>
  <si>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</si>
  <si>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</si>
  <si>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</si>
  <si>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</si>
  <si>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</si>
  <si>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</si>
  <si>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</si>
  <si>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</si>
  <si>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</si>
  <si>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</si>
  <si>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</si>
  <si>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</si>
  <si>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</si>
  <si>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</si>
  <si>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</si>
  <si>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</si>
  <si>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</si>
  <si>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</si>
  <si>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</si>
  <si>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</si>
  <si>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</si>
  <si>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</si>
  <si>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</si>
  <si>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</si>
  <si>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</si>
  <si>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</si>
  <si>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</si>
  <si>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</si>
  <si>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</si>
  <si>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</si>
  <si>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</si>
  <si>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</si>
  <si>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</si>
  <si>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</si>
  <si>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</si>
  <si>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</si>
  <si>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</si>
  <si>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</si>
  <si>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</si>
  <si>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</si>
  <si>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</si>
  <si>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</si>
  <si>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</si>
  <si>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</si>
  <si>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</si>
  <si>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</si>
  <si>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</si>
  <si>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</si>
  <si>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</si>
  <si>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</si>
  <si>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</si>
  <si>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</si>
  <si>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</si>
  <si>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</si>
  <si>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</si>
  <si>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</si>
  <si>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</si>
  <si>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</si>
  <si>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</si>
  <si>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</si>
  <si>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</si>
  <si>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</si>
  <si>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</si>
  <si>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</si>
  <si>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</si>
  <si>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</si>
  <si>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</si>
  <si>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</si>
  <si>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</si>
  <si>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</si>
  <si>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</si>
  <si>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</si>
  <si>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</si>
  <si>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</si>
  <si>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</si>
  <si>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</si>
  <si>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</si>
  <si>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</si>
  <si>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</si>
  <si>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</si>
  <si>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</si>
  <si>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</si>
  <si>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</si>
  <si>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</si>
  <si>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</si>
  <si>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</si>
  <si>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</si>
  <si>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</si>
  <si>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</si>
  <si>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</si>
  <si>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</si>
  <si>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</si>
  <si>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</si>
  <si>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</si>
  <si>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</si>
  <si>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</si>
  <si>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</si>
  <si>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</si>
  <si>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</si>
  <si>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</si>
  <si>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</si>
  <si>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</si>
  <si>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</si>
  <si>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</si>
  <si>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</si>
  <si>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</si>
  <si>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</si>
  <si>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</si>
  <si>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</si>
  <si>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</si>
  <si>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</si>
  <si>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</si>
  <si>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</si>
  <si>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</si>
  <si>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</si>
  <si>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</si>
  <si>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</si>
  <si>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</si>
  <si>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</si>
  <si>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</si>
  <si>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</si>
  <si>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</si>
  <si>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</si>
  <si>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</si>
  <si>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</si>
  <si>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</si>
  <si>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</si>
  <si>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</si>
  <si>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</si>
  <si>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</si>
  <si>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</si>
  <si>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</si>
  <si>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</si>
  <si>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</si>
  <si>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</si>
  <si>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</si>
  <si>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</si>
  <si>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</si>
  <si>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</si>
  <si>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</si>
  <si>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</si>
  <si>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</si>
  <si>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</si>
  <si>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</si>
  <si>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</si>
  <si>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</si>
  <si>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</si>
  <si>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</si>
  <si>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</si>
  <si>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</si>
  <si>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</si>
  <si>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</si>
  <si>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</si>
  <si>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</si>
  <si>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</si>
  <si>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</si>
  <si>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</si>
  <si>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</si>
  <si>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</si>
  <si>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</si>
  <si>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</si>
  <si>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</si>
  <si>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</si>
  <si>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</si>
  <si>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</si>
  <si>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</si>
  <si>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</si>
  <si>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</si>
  <si>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</si>
  <si>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</si>
  <si>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</si>
  <si>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</si>
  <si>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</si>
  <si>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</si>
  <si>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</si>
  <si>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</si>
  <si>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</si>
  <si>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</si>
  <si>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</si>
  <si>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</si>
  <si>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</si>
  <si>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</si>
  <si>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</si>
  <si>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</si>
  <si>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</si>
  <si>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</si>
  <si>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</si>
  <si>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</si>
  <si>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</si>
  <si>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</si>
  <si>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</si>
  <si>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</si>
  <si>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</si>
  <si>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</si>
  <si>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</si>
  <si>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</si>
  <si>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</si>
  <si>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</si>
  <si>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</si>
  <si>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</si>
  <si>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</si>
  <si>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</si>
  <si>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</si>
  <si>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</si>
  <si>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</si>
  <si>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</si>
  <si>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</si>
  <si>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</si>
  <si>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</si>
  <si>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</si>
  <si>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</si>
  <si>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</si>
  <si>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</si>
  <si>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</si>
  <si>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</si>
  <si>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</si>
  <si>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</si>
  <si>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</si>
  <si>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</si>
  <si>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</si>
  <si>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</si>
  <si>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</si>
  <si>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</si>
  <si>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</si>
  <si>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</si>
  <si>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</si>
  <si>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</si>
  <si>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</si>
  <si>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</si>
  <si>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</si>
  <si>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</si>
  <si>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</si>
  <si>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</si>
  <si>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</si>
  <si>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</si>
  <si>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</si>
  <si>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</si>
  <si>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</si>
  <si>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</si>
  <si>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</si>
  <si>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</si>
  <si>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</si>
  <si>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</si>
  <si>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</si>
  <si>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</si>
  <si>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</si>
  <si>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</si>
  <si>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</si>
  <si>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</si>
  <si>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</si>
  <si>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</si>
  <si>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</si>
  <si>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</si>
  <si>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</si>
  <si>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</si>
  <si>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</si>
  <si>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</si>
  <si>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</si>
  <si>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</si>
  <si>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</si>
  <si>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</si>
  <si>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</si>
  <si>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</si>
  <si>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</si>
  <si>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</si>
  <si>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</si>
  <si>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</si>
  <si>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</si>
  <si>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</si>
  <si>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</si>
  <si>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</si>
  <si>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</si>
  <si>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</si>
  <si>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</si>
  <si>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</si>
  <si>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</si>
  <si>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</si>
  <si>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</si>
  <si>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</si>
  <si>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</si>
  <si>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</si>
  <si>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</si>
  <si>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</si>
  <si>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</si>
  <si>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</si>
  <si>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</si>
  <si>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</si>
  <si>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</si>
  <si>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</si>
  <si>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</si>
  <si>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</si>
  <si>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</si>
  <si>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</si>
  <si>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</si>
  <si>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</si>
  <si>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</si>
  <si>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</si>
  <si>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</si>
  <si>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</si>
  <si>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</si>
  <si>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</si>
  <si>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</si>
  <si>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</si>
  <si>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</si>
  <si>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</si>
  <si>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</si>
  <si>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</si>
  <si>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</si>
  <si>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</si>
  <si>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</si>
  <si>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</si>
  <si>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</si>
  <si>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</si>
  <si>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</si>
  <si>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</si>
  <si>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</si>
  <si>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</si>
  <si>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</si>
  <si>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</si>
  <si>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</si>
  <si>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</si>
  <si>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</si>
  <si>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</si>
  <si>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</si>
  <si>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</si>
  <si>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</si>
  <si>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</si>
  <si>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</si>
  <si>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</si>
  <si>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</si>
  <si>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</si>
  <si>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</si>
  <si>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</si>
  <si>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</si>
  <si>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</si>
  <si>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</si>
  <si>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</si>
  <si>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</si>
  <si>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</si>
  <si>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</si>
  <si>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</si>
  <si>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</si>
  <si>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</si>
  <si>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</si>
  <si>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</si>
  <si>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</si>
  <si>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</si>
  <si>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</si>
  <si>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</si>
  <si>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</si>
  <si>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</si>
  <si>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</si>
  <si>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</si>
  <si>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</si>
  <si>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</si>
  <si>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</si>
  <si>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</si>
  <si>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</si>
  <si>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</si>
  <si>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</si>
  <si>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</si>
  <si>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</si>
  <si>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</si>
  <si>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</si>
  <si>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</si>
  <si>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</si>
  <si>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</si>
  <si>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</si>
  <si>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</si>
  <si>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</si>
  <si>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</si>
  <si>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</si>
  <si>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</si>
  <si>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</si>
  <si>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</si>
  <si>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</si>
  <si>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</si>
  <si>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</si>
  <si>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</si>
  <si>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</si>
  <si>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</si>
  <si>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</si>
  <si>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</si>
  <si>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</si>
  <si>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</si>
  <si>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</si>
  <si>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</si>
  <si>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</si>
  <si>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</si>
  <si>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</si>
  <si>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</si>
  <si>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</si>
  <si>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</si>
  <si>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</si>
  <si>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</si>
  <si>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</si>
  <si>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</si>
  <si>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</si>
  <si>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</si>
  <si>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</si>
  <si>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</si>
  <si>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</si>
  <si>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</si>
  <si>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</si>
  <si>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</si>
  <si>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</si>
  <si>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</si>
  <si>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</si>
  <si>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</si>
  <si>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</si>
  <si>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</si>
  <si>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</si>
  <si>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</si>
  <si>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</si>
  <si>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</si>
  <si>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</si>
  <si>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</si>
  <si>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</si>
  <si>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</si>
  <si>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</si>
  <si>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</si>
  <si>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</si>
  <si>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</si>
  <si>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</si>
  <si>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</si>
  <si>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</si>
  <si>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</si>
  <si>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</si>
  <si>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</si>
  <si>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</si>
  <si>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</si>
  <si>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</si>
  <si>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</si>
  <si>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</si>
  <si>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</si>
  <si>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</si>
  <si>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</si>
  <si>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</si>
  <si>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</si>
  <si>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</si>
  <si>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</si>
  <si>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</si>
  <si>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</si>
  <si>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</si>
  <si>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</si>
  <si>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</si>
  <si>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</si>
  <si>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</si>
  <si>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</si>
  <si>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</si>
  <si>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</si>
  <si>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</si>
  <si>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</si>
  <si>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</si>
  <si>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</si>
  <si>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</si>
  <si>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</si>
  <si>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</si>
  <si>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</si>
  <si>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</si>
  <si>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</si>
  <si>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</si>
  <si>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</si>
  <si>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</si>
  <si>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</si>
  <si>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</si>
  <si>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</si>
  <si>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</si>
  <si>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</si>
  <si>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</si>
  <si>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</si>
  <si>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</si>
  <si>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</si>
  <si>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</si>
  <si>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</si>
  <si>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</si>
  <si>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</si>
  <si>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</si>
  <si>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</si>
  <si>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</si>
  <si>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</si>
  <si>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</si>
  <si>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</si>
  <si>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</si>
  <si>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</si>
  <si>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</si>
  <si>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</si>
  <si>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</si>
  <si>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</si>
  <si>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</si>
  <si>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</si>
  <si>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</si>
  <si>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</si>
  <si>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</si>
  <si>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</si>
  <si>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</si>
  <si>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</si>
  <si>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</si>
  <si>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</si>
  <si>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</si>
  <si>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</si>
  <si>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</si>
  <si>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</si>
  <si>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</si>
  <si>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</si>
  <si>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</si>
  <si>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</si>
  <si>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</si>
  <si>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</si>
  <si>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</si>
  <si>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</si>
  <si>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</si>
  <si>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</si>
  <si>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</si>
  <si>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</si>
  <si>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</si>
  <si>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</si>
  <si>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</si>
  <si>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</si>
  <si>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</si>
  <si>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</si>
  <si>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</si>
  <si>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</si>
  <si>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</si>
  <si>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</si>
  <si>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</si>
  <si>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</si>
  <si>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</si>
  <si>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</si>
  <si>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</si>
  <si>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</si>
  <si>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</si>
  <si>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</si>
  <si>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</si>
  <si>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</si>
  <si>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</si>
  <si>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</si>
  <si>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</si>
  <si>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</si>
  <si>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</si>
  <si>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</si>
  <si>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</si>
  <si>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</si>
  <si>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</si>
  <si>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</si>
  <si>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</si>
  <si>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</si>
  <si>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</si>
  <si>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</si>
  <si>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</si>
  <si>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</si>
  <si>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</si>
  <si>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</si>
  <si>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</si>
  <si>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</si>
  <si>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</si>
  <si>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</si>
  <si>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</si>
  <si>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</si>
  <si>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</si>
  <si>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</si>
  <si>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</si>
  <si>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</si>
  <si>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</si>
  <si>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</si>
  <si>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</si>
  <si>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</si>
  <si>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</si>
  <si>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</si>
  <si>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</si>
  <si>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</si>
  <si>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</si>
  <si>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</si>
  <si>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</si>
  <si>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</si>
  <si>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</si>
  <si>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</si>
  <si>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</si>
  <si>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</si>
  <si>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</si>
  <si>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</si>
  <si>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</si>
  <si>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</si>
  <si>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</si>
  <si>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</si>
  <si>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</si>
  <si>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</si>
  <si>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</si>
  <si>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</si>
  <si>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</si>
  <si>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</si>
  <si>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</si>
  <si>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</si>
  <si>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</si>
  <si>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</si>
  <si>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</si>
  <si>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</si>
  <si>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</si>
  <si>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</si>
  <si>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</si>
  <si>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</si>
  <si>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</si>
  <si>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</si>
  <si>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</si>
  <si>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</si>
  <si>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</si>
  <si>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</si>
  <si>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</si>
  <si>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</si>
  <si>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</si>
  <si>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</si>
  <si>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</si>
  <si>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</si>
  <si>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</si>
  <si>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</si>
  <si>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</si>
  <si>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</si>
  <si>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</si>
  <si>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</si>
  <si>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</si>
  <si>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</si>
  <si>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</si>
  <si>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</si>
  <si>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</si>
  <si>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</si>
  <si>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</si>
  <si>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</si>
  <si>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</si>
  <si>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</si>
  <si>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</si>
  <si>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</si>
  <si>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</si>
  <si>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</si>
  <si>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</si>
  <si>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</si>
  <si>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</si>
  <si>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</si>
  <si>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</si>
  <si>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</si>
  <si>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</si>
  <si>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</si>
  <si>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</si>
  <si>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</si>
  <si>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</si>
  <si>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</si>
  <si>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</si>
  <si>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</si>
  <si>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</si>
  <si>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</si>
  <si>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</si>
  <si>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</si>
  <si>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</si>
  <si>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</si>
  <si>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</si>
  <si>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</si>
  <si>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</si>
  <si>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</si>
  <si>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</si>
  <si>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</si>
  <si>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</si>
  <si>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</si>
  <si>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</si>
  <si>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</si>
  <si>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</si>
  <si>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</si>
  <si>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</si>
  <si>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</si>
  <si>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</si>
  <si>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</si>
  <si>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</si>
  <si>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</si>
  <si>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</si>
  <si>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</si>
  <si>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</si>
  <si>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</si>
  <si>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</si>
  <si>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</si>
  <si>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</si>
  <si>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</si>
  <si>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</si>
  <si>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</si>
  <si>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</si>
  <si>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</si>
  <si>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</si>
  <si>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</si>
  <si>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</si>
  <si>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</si>
  <si>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</si>
  <si>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</si>
  <si>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</si>
  <si>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</si>
  <si>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</si>
  <si>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</si>
  <si>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</si>
  <si>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</si>
  <si>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</si>
  <si>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</si>
  <si>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</si>
  <si>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</si>
  <si>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</si>
  <si>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</si>
  <si>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</si>
  <si>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</si>
  <si>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</si>
  <si>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</si>
  <si>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</si>
  <si>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</si>
  <si>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</si>
  <si>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</si>
  <si>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</si>
  <si>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</si>
  <si>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</si>
  <si>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</si>
  <si>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</si>
  <si>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</si>
  <si>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</si>
  <si>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</si>
  <si>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</si>
  <si>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</si>
  <si>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</si>
  <si>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</si>
  <si>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</si>
  <si>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</si>
  <si>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</si>
  <si>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</si>
  <si>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</si>
  <si>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</si>
  <si>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</si>
  <si>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</si>
  <si>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</si>
  <si>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</si>
  <si>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</si>
  <si>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</si>
  <si>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</si>
  <si>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</si>
  <si>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</si>
  <si>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</si>
  <si>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</si>
  <si>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</si>
  <si>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</si>
  <si>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</si>
  <si>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</si>
  <si>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</si>
  <si>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</si>
  <si>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</si>
  <si>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</si>
  <si>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</si>
  <si>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</si>
  <si>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</si>
  <si>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</si>
  <si>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</si>
  <si>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</si>
  <si>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</si>
  <si>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</si>
  <si>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</si>
  <si>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</si>
  <si>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</si>
  <si>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</si>
  <si>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</si>
  <si>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</si>
  <si>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</si>
  <si>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</si>
  <si>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</si>
  <si>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</si>
  <si>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</si>
  <si>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</si>
  <si>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</si>
  <si>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</si>
  <si>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</si>
  <si>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</si>
  <si>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</si>
  <si>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</si>
  <si>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</si>
  <si>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</si>
  <si>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</si>
  <si>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</si>
  <si>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</si>
  <si>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</si>
  <si>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</si>
  <si>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</si>
  <si>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</si>
  <si>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</si>
  <si>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</si>
  <si>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</si>
  <si>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</si>
  <si>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</si>
  <si>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</si>
  <si>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</si>
  <si>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</si>
  <si>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</si>
  <si>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</si>
  <si>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</si>
  <si>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</si>
  <si>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</si>
  <si>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</si>
  <si>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</si>
  <si>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</si>
  <si>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</si>
  <si>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</si>
  <si>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</si>
  <si>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</si>
  <si>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</si>
  <si>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</si>
  <si>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</si>
  <si>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</si>
  <si>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</si>
  <si>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</si>
  <si>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</si>
  <si>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</si>
  <si>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</si>
  <si>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</si>
  <si>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</si>
  <si>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</si>
  <si>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</si>
  <si>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</si>
  <si>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</si>
  <si>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</si>
  <si>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</si>
  <si>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</si>
  <si>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</si>
  <si>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</si>
  <si>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</si>
  <si>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</si>
  <si>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</si>
  <si>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</si>
  <si>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</si>
  <si>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</si>
  <si>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</si>
  <si>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</si>
  <si>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</si>
  <si>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</si>
  <si>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</si>
  <si>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</si>
  <si>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</si>
  <si>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</si>
  <si>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</si>
  <si>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</si>
  <si>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</si>
  <si>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</si>
  <si>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</si>
  <si>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</si>
  <si>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</si>
  <si>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</si>
  <si>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</si>
  <si>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</si>
  <si>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</si>
  <si>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</si>
  <si>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</si>
  <si>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</si>
  <si>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</si>
  <si>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</si>
  <si>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</si>
  <si>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</si>
  <si>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</si>
  <si>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</si>
  <si>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</si>
  <si>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</si>
  <si>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</si>
  <si>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</si>
  <si>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</si>
  <si>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</si>
  <si>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</si>
  <si>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</si>
  <si>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</si>
  <si>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</si>
  <si>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</si>
  <si>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</si>
  <si>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</si>
  <si>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</si>
  <si>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</si>
  <si>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</si>
  <si>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</si>
  <si>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</si>
  <si>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</si>
  <si>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</si>
  <si>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</si>
  <si>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</si>
  <si>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</si>
  <si>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</si>
  <si>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</si>
  <si>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</si>
  <si>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</si>
  <si>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</si>
  <si>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</si>
  <si>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</si>
  <si>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</si>
  <si>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</si>
  <si>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</si>
  <si>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</si>
  <si>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</si>
  <si>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</si>
  <si>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</si>
  <si>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</si>
  <si>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</si>
  <si>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</si>
  <si>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</si>
  <si>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</si>
  <si>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</si>
  <si>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</si>
  <si>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</si>
  <si>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</si>
  <si>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</si>
  <si>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</si>
  <si>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</si>
  <si>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</si>
  <si>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</si>
  <si>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</si>
  <si>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</si>
  <si>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</si>
  <si>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</si>
  <si>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</si>
  <si>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</si>
  <si>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</si>
  <si>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</si>
  <si>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</si>
  <si>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</si>
  <si>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</si>
  <si>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</si>
  <si>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</si>
  <si>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</si>
  <si>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</si>
  <si>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</si>
  <si>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</si>
  <si>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</si>
  <si>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</si>
  <si>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</si>
  <si>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</si>
  <si>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</si>
  <si>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</si>
  <si>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</si>
  <si>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</si>
  <si>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</si>
  <si>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</si>
  <si>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</si>
  <si>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</si>
  <si>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</si>
  <si>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</si>
  <si>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</si>
  <si>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</si>
  <si>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</si>
  <si>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</si>
  <si>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</si>
  <si>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</si>
  <si>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</si>
  <si>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</si>
  <si>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</si>
  <si>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</si>
  <si>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</si>
  <si>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</si>
  <si>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</si>
  <si>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</si>
  <si>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</si>
  <si>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</si>
  <si>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</si>
  <si>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</si>
  <si>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</si>
  <si>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</si>
  <si>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</si>
  <si>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</si>
  <si>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</si>
  <si>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</si>
  <si>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</si>
  <si>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</si>
  <si>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</si>
  <si>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</si>
  <si>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</si>
  <si>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</si>
  <si>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</si>
  <si>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</si>
  <si>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</si>
  <si>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</si>
  <si>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</si>
  <si>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</si>
  <si>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</si>
  <si>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</si>
  <si>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</si>
  <si>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</si>
  <si>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</si>
  <si>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</si>
  <si>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</si>
  <si>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</si>
  <si>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</si>
  <si>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</si>
  <si>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</si>
  <si>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</si>
  <si>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</si>
  <si>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</si>
  <si>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</si>
  <si>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</si>
  <si>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</si>
  <si>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</si>
  <si>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</si>
  <si>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</si>
  <si>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</si>
  <si>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</si>
  <si>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</si>
  <si>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</si>
  <si>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</si>
  <si>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</si>
  <si>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</si>
  <si>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</si>
  <si>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</si>
  <si>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</si>
  <si>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</si>
  <si>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</si>
  <si>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</si>
  <si>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</si>
  <si>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</si>
  <si>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</si>
  <si>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</si>
  <si>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</si>
  <si>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</si>
  <si>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</si>
  <si>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</si>
  <si>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</si>
  <si>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</si>
  <si>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</si>
  <si>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</si>
  <si>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</si>
  <si>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</si>
  <si>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</si>
  <si>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</si>
  <si>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</si>
  <si>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</si>
  <si>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</si>
  <si>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</si>
  <si>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</si>
  <si>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</si>
  <si>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</si>
  <si>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</si>
  <si>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</si>
  <si>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</si>
  <si>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</si>
  <si>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</si>
  <si>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</si>
  <si>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</si>
  <si>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</si>
  <si>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</si>
  <si>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</si>
  <si>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</si>
  <si>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</si>
  <si>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</si>
  <si>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</si>
  <si>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</si>
  <si>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</si>
  <si>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</si>
  <si>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</si>
  <si>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</si>
  <si>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</si>
  <si>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</si>
  <si>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</si>
  <si>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</si>
  <si>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</si>
  <si>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</si>
  <si>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</si>
  <si>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</si>
  <si>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</si>
  <si>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</si>
  <si>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</si>
  <si>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</si>
  <si>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</si>
  <si>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</si>
  <si>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</si>
  <si>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</si>
  <si>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</si>
  <si>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</si>
  <si>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</si>
  <si>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</si>
  <si>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</si>
  <si>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</si>
  <si>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</si>
  <si>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</si>
  <si>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</si>
  <si>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</si>
  <si>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</si>
  <si>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</si>
  <si>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</si>
  <si>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</si>
  <si>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</si>
  <si>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</si>
  <si>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</si>
  <si>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</si>
  <si>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</si>
  <si>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</si>
  <si>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</si>
  <si>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</si>
  <si>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</si>
  <si>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</si>
  <si>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</si>
  <si>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</si>
  <si>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</si>
  <si>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</si>
  <si>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</si>
  <si>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</si>
  <si>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</si>
  <si>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</si>
  <si>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</si>
  <si>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</si>
  <si>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</si>
  <si>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</si>
  <si>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</si>
  <si>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</si>
  <si>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</si>
  <si>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</si>
  <si>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</si>
  <si>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</si>
  <si>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</si>
  <si>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</si>
  <si>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</si>
  <si>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</si>
  <si>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</si>
  <si>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</si>
  <si>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</si>
  <si>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</si>
  <si>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</si>
  <si>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</si>
  <si>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</si>
  <si>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</si>
  <si>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</si>
  <si>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</si>
  <si>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</si>
  <si>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</si>
  <si>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</si>
  <si>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</si>
  <si>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</si>
  <si>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</si>
  <si>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</si>
  <si>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</si>
  <si>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</si>
  <si>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</si>
  <si>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</si>
  <si>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</si>
  <si>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</si>
  <si>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</si>
  <si>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</si>
  <si>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</si>
  <si>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</si>
  <si>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</si>
  <si>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</si>
  <si>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</si>
  <si>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</si>
  <si>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</si>
  <si>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</si>
  <si>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</si>
  <si>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</si>
  <si>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</si>
  <si>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</si>
  <si>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</si>
  <si>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</si>
  <si>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</si>
  <si>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</si>
  <si>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</si>
  <si>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</si>
  <si>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</si>
  <si>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</si>
  <si>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</si>
  <si>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</si>
  <si>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</si>
  <si>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</si>
  <si>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</si>
  <si>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</si>
  <si>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</si>
  <si>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</si>
  <si>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</si>
  <si>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</si>
  <si>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</si>
  <si>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</si>
  <si>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</si>
  <si>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</si>
  <si>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</si>
  <si>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</si>
  <si>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</si>
  <si>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</si>
  <si>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</si>
  <si>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</si>
  <si>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</si>
  <si>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</si>
  <si>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</si>
  <si>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</si>
  <si>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</si>
  <si>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</si>
  <si>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</si>
  <si>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</si>
  <si>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</si>
  <si>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</si>
  <si>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</si>
  <si>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</si>
  <si>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</si>
  <si>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</si>
  <si>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</si>
  <si>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</si>
  <si>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</si>
  <si>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</si>
  <si>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</si>
  <si>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</si>
  <si>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</si>
  <si>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</si>
  <si>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</si>
  <si>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</si>
  <si>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</si>
  <si>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</si>
  <si>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</si>
  <si>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</si>
  <si>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</si>
  <si>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</si>
  <si>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</si>
  <si>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</si>
  <si>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</si>
  <si>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</si>
  <si>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</si>
  <si>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</si>
  <si>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</si>
  <si>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</si>
  <si>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</si>
  <si>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</si>
  <si>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</si>
  <si>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</si>
  <si>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</si>
  <si>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</si>
  <si>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</si>
  <si>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</si>
  <si>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</si>
  <si>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</si>
  <si>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</si>
  <si>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</si>
  <si>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</si>
  <si>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</si>
  <si>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</si>
  <si>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</si>
  <si>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</si>
  <si>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</si>
  <si>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</si>
  <si>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</si>
  <si>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</si>
  <si>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</si>
  <si>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</si>
  <si>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</si>
  <si>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</si>
  <si>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</si>
  <si>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</si>
  <si>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</si>
  <si>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</si>
  <si>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</si>
  <si>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</si>
  <si>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</si>
  <si>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</si>
  <si>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</si>
  <si>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</si>
  <si>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</si>
  <si>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</si>
  <si>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</si>
  <si>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</si>
  <si>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</si>
  <si>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</si>
  <si>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</si>
  <si>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</si>
  <si>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</si>
  <si>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</si>
  <si>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</si>
  <si>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</si>
  <si>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</si>
  <si>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</si>
  <si>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</si>
  <si>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</si>
  <si>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</si>
  <si>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</si>
  <si>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</si>
  <si>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</si>
  <si>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</si>
  <si>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</si>
  <si>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</si>
  <si>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</si>
  <si>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</si>
  <si>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</si>
  <si>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</si>
  <si>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</si>
  <si>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</si>
  <si>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</si>
  <si>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</si>
  <si>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</si>
  <si>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</si>
  <si>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</si>
  <si>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</si>
  <si>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</si>
  <si>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</si>
  <si>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</si>
  <si>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</si>
  <si>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</si>
  <si>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</si>
  <si>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</si>
  <si>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</si>
  <si>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</si>
  <si>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</si>
  <si>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</si>
  <si>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</si>
  <si>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</si>
  <si>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</si>
  <si>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</si>
  <si>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</si>
  <si>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</si>
  <si>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</si>
  <si>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</si>
  <si>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</si>
  <si>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</si>
  <si>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</si>
  <si>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</si>
  <si>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</si>
  <si>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</si>
  <si>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</si>
  <si>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</si>
  <si>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</si>
  <si>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</si>
  <si>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</si>
  <si>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</si>
  <si>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</si>
  <si>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</si>
  <si>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</si>
  <si>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</si>
  <si>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</si>
  <si>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</si>
  <si>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</si>
  <si>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</si>
  <si>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</si>
  <si>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</si>
  <si>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</si>
  <si>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</si>
  <si>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</si>
  <si>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</si>
  <si>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</si>
  <si>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</si>
  <si>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</si>
  <si>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</si>
  <si>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</si>
  <si>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</si>
  <si>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</si>
  <si>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</si>
  <si>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</si>
  <si>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</si>
  <si>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</si>
  <si>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</si>
  <si>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</si>
  <si>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</si>
  <si>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</si>
  <si>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</si>
  <si>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</si>
  <si>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</si>
  <si>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</si>
  <si>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</si>
  <si>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</si>
  <si>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</si>
  <si>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</si>
  <si>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</si>
  <si>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</si>
  <si>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</si>
  <si>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</si>
  <si>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</si>
  <si>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</si>
  <si>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</si>
  <si>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</si>
  <si>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</si>
  <si>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</si>
  <si>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</si>
  <si>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</si>
  <si>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</si>
  <si>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</si>
  <si>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</si>
  <si>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</si>
  <si>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</si>
  <si>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</si>
  <si>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</si>
  <si>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</si>
  <si>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</si>
  <si>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</si>
  <si>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</si>
  <si>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</si>
  <si>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</si>
  <si>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</si>
  <si>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</si>
  <si>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</si>
  <si>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</si>
  <si>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</si>
  <si>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</si>
  <si>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</si>
  <si>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</si>
  <si>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</si>
  <si>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</si>
  <si>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</si>
  <si>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</si>
  <si>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</si>
  <si>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</si>
  <si>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</si>
  <si>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</si>
  <si>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</si>
  <si>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</si>
  <si>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</si>
  <si>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</si>
  <si>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</si>
  <si>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</si>
  <si>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</si>
  <si>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</si>
  <si>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</si>
  <si>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</si>
  <si>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</si>
  <si>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</si>
  <si>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</si>
  <si>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</si>
  <si>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</si>
  <si>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</si>
  <si>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</si>
  <si>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</si>
  <si>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</si>
  <si>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</si>
  <si>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</si>
  <si>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</si>
  <si>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</si>
  <si>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</si>
  <si>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</si>
  <si>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</si>
  <si>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</si>
  <si>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</si>
  <si>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</si>
  <si>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</si>
  <si>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</si>
  <si>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</si>
  <si>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</si>
  <si>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</si>
  <si>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</si>
  <si>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</si>
  <si>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</si>
  <si>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</si>
  <si>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</si>
  <si>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</si>
  <si>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</si>
  <si>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</si>
  <si>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</si>
  <si>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</si>
  <si>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</si>
  <si>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</si>
  <si>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</si>
  <si>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</si>
  <si>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</si>
  <si>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</si>
  <si>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</si>
  <si>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</si>
  <si>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</si>
  <si>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</si>
  <si>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</si>
  <si>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</si>
  <si>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</si>
  <si>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</si>
  <si>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</si>
  <si>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</si>
  <si>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</si>
  <si>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</si>
  <si>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</si>
  <si>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</si>
  <si>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</si>
  <si>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</si>
  <si>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</si>
  <si>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</si>
  <si>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</si>
  <si>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</si>
  <si>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</si>
  <si>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</si>
  <si>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</si>
  <si>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</si>
  <si>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</si>
  <si>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</si>
  <si>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</si>
  <si>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</si>
  <si>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</si>
  <si>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</si>
  <si>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</si>
  <si>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</si>
  <si>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</si>
  <si>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</si>
  <si>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</si>
  <si>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</si>
  <si>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</si>
  <si>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</si>
  <si>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</si>
  <si>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</si>
  <si>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</si>
  <si>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</si>
  <si>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</si>
  <si>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</si>
  <si>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</si>
  <si>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</si>
  <si>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</si>
  <si>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</si>
  <si>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</si>
  <si>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</si>
  <si>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</si>
  <si>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</si>
  <si>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</si>
  <si>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</si>
  <si>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</si>
  <si>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</si>
  <si>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</si>
  <si>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</si>
  <si>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</si>
  <si>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</si>
  <si>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</si>
  <si>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</si>
  <si>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</si>
  <si>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</si>
  <si>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</si>
  <si>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</si>
  <si>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</si>
  <si>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</si>
  <si>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</si>
  <si>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</si>
  <si>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</si>
  <si>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</si>
  <si>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</si>
  <si>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</si>
  <si>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</si>
  <si>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</si>
  <si>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</si>
  <si>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</si>
  <si>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</si>
  <si>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</si>
  <si>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</si>
  <si>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</si>
  <si>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</si>
  <si>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</si>
  <si>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</si>
  <si>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</si>
  <si>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</si>
  <si>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</si>
  <si>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</si>
  <si>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</si>
  <si>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</si>
  <si>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</si>
  <si>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</si>
  <si>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</si>
  <si>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</si>
  <si>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</si>
  <si>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</si>
  <si>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</si>
  <si>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</si>
  <si>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</si>
  <si>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</si>
  <si>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</si>
  <si>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</si>
  <si>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</si>
  <si>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</si>
  <si>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</si>
  <si>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</si>
  <si>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</si>
  <si>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</si>
  <si>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</si>
  <si>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</si>
  <si>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</si>
  <si>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</si>
  <si>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</si>
  <si>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</si>
  <si>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</si>
  <si>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</si>
  <si>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</si>
  <si>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</si>
  <si>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</si>
  <si>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</si>
  <si>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</si>
  <si>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</si>
  <si>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</si>
  <si>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</si>
  <si>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</si>
  <si>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</si>
  <si>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</si>
  <si>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</si>
  <si>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</si>
  <si>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</si>
  <si>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</si>
  <si>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</si>
  <si>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</si>
  <si>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</si>
  <si>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</si>
  <si>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</si>
  <si>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</si>
  <si>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</si>
  <si>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</si>
  <si>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</si>
  <si>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</si>
  <si>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</si>
  <si>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</si>
  <si>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</si>
  <si>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</si>
  <si>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</si>
  <si>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</si>
  <si>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</si>
  <si>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</si>
  <si>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</si>
  <si>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</si>
  <si>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</si>
  <si>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</si>
  <si>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</si>
  <si>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</si>
  <si>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</si>
  <si>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</si>
  <si>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</si>
  <si>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</si>
  <si>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</si>
  <si>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</si>
  <si>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</si>
  <si>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</si>
  <si>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</si>
  <si>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</si>
  <si>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</si>
  <si>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</si>
  <si>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</si>
  <si>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</si>
  <si>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</si>
  <si>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</si>
  <si>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</si>
  <si>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</si>
  <si>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</si>
  <si>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</si>
  <si>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</si>
  <si>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</si>
  <si>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</si>
  <si>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</si>
  <si>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</si>
  <si>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</si>
  <si>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</si>
  <si>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</si>
  <si>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</si>
  <si>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</si>
  <si>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</si>
  <si>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</si>
  <si>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</si>
  <si>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</si>
  <si>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</si>
  <si>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</si>
  <si>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</si>
  <si>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</si>
  <si>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</si>
  <si>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</si>
  <si>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</si>
  <si>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</si>
  <si>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</si>
  <si>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</si>
  <si>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</si>
  <si>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</si>
  <si>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</si>
  <si>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</si>
  <si>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</si>
  <si>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</si>
  <si>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</si>
  <si>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</si>
  <si>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</si>
  <si>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</si>
  <si>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</si>
  <si>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</si>
  <si>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</si>
  <si>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</si>
  <si>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</si>
  <si>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</si>
  <si>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</si>
  <si>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</si>
  <si>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</si>
  <si>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</si>
  <si>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</si>
  <si>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</si>
  <si>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</si>
  <si>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</si>
  <si>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</si>
  <si>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</si>
  <si>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</si>
  <si>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</si>
  <si>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</si>
  <si>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</si>
  <si>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</si>
  <si>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</si>
  <si>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</si>
  <si>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</si>
  <si>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</si>
  <si>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</si>
  <si>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</si>
  <si>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</si>
  <si>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</si>
  <si>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</si>
  <si>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</si>
  <si>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</si>
  <si>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</si>
  <si>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</si>
  <si>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</si>
  <si>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</si>
  <si>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</si>
  <si>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</si>
  <si>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</si>
  <si>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</si>
  <si>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</si>
  <si>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</si>
  <si>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</si>
  <si>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</si>
  <si>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</si>
  <si>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</si>
  <si>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</si>
  <si>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</si>
  <si>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</si>
  <si>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</si>
  <si>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</si>
  <si>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</si>
  <si>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</si>
  <si>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</si>
  <si>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</si>
  <si>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</si>
  <si>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</si>
  <si>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</si>
  <si>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</si>
  <si>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</si>
  <si>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</si>
  <si>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</si>
  <si>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</si>
  <si>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</si>
  <si>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</si>
  <si>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</si>
  <si>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</si>
  <si>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</si>
  <si>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</si>
  <si>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</si>
  <si>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</si>
  <si>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</si>
  <si>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</si>
  <si>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</si>
  <si>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</si>
  <si>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</si>
  <si>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</si>
  <si>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</si>
  <si>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</si>
  <si>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</si>
  <si>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</si>
  <si>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</si>
  <si>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</si>
  <si>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</si>
  <si>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</si>
  <si>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</si>
  <si>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</si>
  <si>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</si>
  <si>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</si>
  <si>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</si>
  <si>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</si>
  <si>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</si>
  <si>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</si>
  <si>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</si>
  <si>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</si>
  <si>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</si>
  <si>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</si>
  <si>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</si>
  <si>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</si>
  <si>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</si>
  <si>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</si>
  <si>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</si>
  <si>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</si>
  <si>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</si>
  <si>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</si>
  <si>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</si>
  <si>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</si>
  <si>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</si>
  <si>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</si>
  <si>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</si>
  <si>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</si>
  <si>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</si>
  <si>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</si>
  <si>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</si>
  <si>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</si>
  <si>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</si>
  <si>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</si>
  <si>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</si>
  <si>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</si>
  <si>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</si>
  <si>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</si>
  <si>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</si>
  <si>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</si>
  <si>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</si>
  <si>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</si>
  <si>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</si>
  <si>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</si>
  <si>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</si>
  <si>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</si>
  <si>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</si>
  <si>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</si>
  <si>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</si>
  <si>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</si>
  <si>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</si>
  <si>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</si>
  <si>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</si>
  <si>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</si>
  <si>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</si>
  <si>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</si>
  <si>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</si>
  <si>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</si>
  <si>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</si>
  <si>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</si>
  <si>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</si>
  <si>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</si>
  <si>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</si>
  <si>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</si>
  <si>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</si>
  <si>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</si>
  <si>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</si>
  <si>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</si>
  <si>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</si>
  <si>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</si>
  <si>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</si>
  <si>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</si>
  <si>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</si>
  <si>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</si>
  <si>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</si>
  <si>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</si>
  <si>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</si>
  <si>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</si>
  <si>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</si>
  <si>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</si>
  <si>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</si>
  <si>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</si>
  <si>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</si>
  <si>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</si>
  <si>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</si>
  <si>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</si>
  <si>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</si>
  <si>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</si>
  <si>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</si>
  <si>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</si>
  <si>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</si>
  <si>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</si>
  <si>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</si>
  <si>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</si>
  <si>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</si>
  <si>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</si>
  <si>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</si>
  <si>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</si>
  <si>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</si>
  <si>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</si>
  <si>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</si>
  <si>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</si>
  <si>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</si>
  <si>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</si>
  <si>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</si>
  <si>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</si>
  <si>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</si>
  <si>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</si>
  <si>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</si>
  <si>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</si>
  <si>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</si>
  <si>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</si>
  <si>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</si>
  <si>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</si>
  <si>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</si>
  <si>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</si>
  <si>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</si>
  <si>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</si>
  <si>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</si>
  <si>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</si>
  <si>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</si>
  <si>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</si>
  <si>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</si>
  <si>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</si>
  <si>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</si>
  <si>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</si>
  <si>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</si>
  <si>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</si>
  <si>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</si>
  <si>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</si>
  <si>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</si>
  <si>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</si>
  <si>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</si>
  <si>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</si>
  <si>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</si>
  <si>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</si>
  <si>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</si>
  <si>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</si>
  <si>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</si>
  <si>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</si>
  <si>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</si>
  <si>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</si>
  <si>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</si>
  <si>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</si>
  <si>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</si>
  <si>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</si>
  <si>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</si>
  <si>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</si>
  <si>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</si>
  <si>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</si>
  <si>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</si>
  <si>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</si>
  <si>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</si>
  <si>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</si>
  <si>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</si>
  <si>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</si>
  <si>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</si>
  <si>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</si>
  <si>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</si>
  <si>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</si>
  <si>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</si>
  <si>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</si>
  <si>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</si>
  <si>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</si>
  <si>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</si>
  <si>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</si>
  <si>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</si>
  <si>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</si>
  <si>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</si>
  <si>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</si>
  <si>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</si>
  <si>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</si>
  <si>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</si>
  <si>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</si>
  <si>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</si>
  <si>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</si>
  <si>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</si>
  <si>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</si>
  <si>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</si>
  <si>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</si>
  <si>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</si>
  <si>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</si>
  <si>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</si>
  <si>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</si>
  <si>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</si>
  <si>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</si>
  <si>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</si>
  <si>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</si>
  <si>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</si>
  <si>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</si>
  <si>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</si>
  <si>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</si>
  <si>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</si>
  <si>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</si>
  <si>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</si>
  <si>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</si>
  <si>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</si>
  <si>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</si>
  <si>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</si>
  <si>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</si>
  <si>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</si>
  <si>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</si>
  <si>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</si>
  <si>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</si>
  <si>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</si>
  <si>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</si>
  <si>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</si>
  <si>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</si>
  <si>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</si>
  <si>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</si>
  <si>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</si>
  <si>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</si>
  <si>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</si>
  <si>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</si>
  <si>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</si>
  <si>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</si>
  <si>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</si>
  <si>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</si>
  <si>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</si>
  <si>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</si>
  <si>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</si>
  <si>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</si>
  <si>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</si>
  <si>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</si>
  <si>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</si>
  <si>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</si>
  <si>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</si>
  <si>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</si>
  <si>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</si>
  <si>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</si>
  <si>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</si>
  <si>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</si>
  <si>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</si>
  <si>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</si>
  <si>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</si>
  <si>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</si>
  <si>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</si>
  <si>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</si>
  <si>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</si>
  <si>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</si>
  <si>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</si>
  <si>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</si>
  <si>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</si>
  <si>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</si>
  <si>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</si>
  <si>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</si>
  <si>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</si>
  <si>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</si>
  <si>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</si>
  <si>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</si>
  <si>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</si>
  <si>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</si>
  <si>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</si>
  <si>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</si>
  <si>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</si>
  <si>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</si>
  <si>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</si>
  <si>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</si>
  <si>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</si>
  <si>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</si>
  <si>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</si>
  <si>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</si>
  <si>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</si>
  <si>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</si>
  <si>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</si>
  <si>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</si>
  <si>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</si>
  <si>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</si>
  <si>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</si>
  <si>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</si>
  <si>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</si>
  <si>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</si>
  <si>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</si>
  <si>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</si>
  <si>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</si>
  <si>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</si>
  <si>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</si>
  <si>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</si>
  <si>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</si>
  <si>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</si>
  <si>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</si>
  <si>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</si>
  <si>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</si>
  <si>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</si>
  <si>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</si>
  <si>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</si>
  <si>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</si>
  <si>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</si>
  <si>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</si>
  <si>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</si>
  <si>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</si>
  <si>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</si>
  <si>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</si>
  <si>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</si>
  <si>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</si>
  <si>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</si>
  <si>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</si>
  <si>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</si>
  <si>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</si>
  <si>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</si>
  <si>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</si>
  <si>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</si>
  <si>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</si>
  <si>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</si>
  <si>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</si>
  <si>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</si>
  <si>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</si>
  <si>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</si>
  <si>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</si>
  <si>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</si>
  <si>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</si>
  <si>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</si>
  <si>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</si>
  <si>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</si>
  <si>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</si>
  <si>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</si>
  <si>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</si>
  <si>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</si>
  <si>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</si>
  <si>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</si>
  <si>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</si>
  <si>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</si>
  <si>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</si>
  <si>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</si>
  <si>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</si>
  <si>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</si>
  <si>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</si>
  <si>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</si>
  <si>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</si>
  <si>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</si>
  <si>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</si>
  <si>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</si>
  <si>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</si>
  <si>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</si>
  <si>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</si>
  <si>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</si>
  <si>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</si>
  <si>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</si>
  <si>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</si>
  <si>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</si>
  <si>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</si>
  <si>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</si>
  <si>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</si>
  <si>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</si>
  <si>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</si>
  <si>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</si>
  <si>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</si>
  <si>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</si>
  <si>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</si>
  <si>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</si>
  <si>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</si>
  <si>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</si>
  <si>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</si>
  <si>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</si>
  <si>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</si>
  <si>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</si>
  <si>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</si>
  <si>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</si>
  <si>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</si>
  <si>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</si>
  <si>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</si>
  <si>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</si>
  <si>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</si>
  <si>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</si>
  <si>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</si>
  <si>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</si>
  <si>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</si>
  <si>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</si>
  <si>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</si>
  <si>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</si>
  <si>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</si>
  <si>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</si>
  <si>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</si>
  <si>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</si>
  <si>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</si>
  <si>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</si>
  <si>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</si>
  <si>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</si>
  <si>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</si>
  <si>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</si>
  <si>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</si>
  <si>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</si>
  <si>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</si>
  <si>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</si>
  <si>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</si>
  <si>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</si>
  <si>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</si>
  <si>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</si>
  <si>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</si>
  <si>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</si>
  <si>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</si>
  <si>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</si>
  <si>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</si>
  <si>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</si>
  <si>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</si>
  <si>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</si>
  <si>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</si>
  <si>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</si>
  <si>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</si>
  <si>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</si>
  <si>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</si>
  <si>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</si>
  <si>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</si>
  <si>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</si>
  <si>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</si>
  <si>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</si>
  <si>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</si>
  <si>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</si>
  <si>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</si>
  <si>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</si>
  <si>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</si>
  <si>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</si>
  <si>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</si>
  <si>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</si>
  <si>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</si>
  <si>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</si>
  <si>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</si>
  <si>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</si>
  <si>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</si>
  <si>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</si>
  <si>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</si>
  <si>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</si>
  <si>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</si>
  <si>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</si>
  <si>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</si>
  <si>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</si>
  <si>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</si>
  <si>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</si>
  <si>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</si>
  <si>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</si>
  <si>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</si>
  <si>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</si>
  <si>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</si>
  <si>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</si>
  <si>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</si>
  <si>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</si>
  <si>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</si>
  <si>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</si>
  <si>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</si>
  <si>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</si>
  <si>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</si>
  <si>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</si>
  <si>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</si>
  <si>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</si>
  <si>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</si>
  <si>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</si>
  <si>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</si>
  <si>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</si>
  <si>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</si>
  <si>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</si>
  <si>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</si>
  <si>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</si>
  <si>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</si>
  <si>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</si>
  <si>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</si>
  <si>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</si>
  <si>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</si>
  <si>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</si>
  <si>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</si>
  <si>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</si>
  <si>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</si>
  <si>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</si>
  <si>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</si>
  <si>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</si>
  <si>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</si>
  <si>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</si>
  <si>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</si>
  <si>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</si>
  <si>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</si>
  <si>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</si>
  <si>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</si>
  <si>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</si>
  <si>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</si>
  <si>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</si>
  <si>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</si>
  <si>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</si>
  <si>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</si>
  <si>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</si>
  <si>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</si>
  <si>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</si>
  <si>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</si>
  <si>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</si>
  <si>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</si>
  <si>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</si>
  <si>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</si>
  <si>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</si>
  <si>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</si>
  <si>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</si>
  <si>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</si>
  <si>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</si>
  <si>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</si>
  <si>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</si>
  <si>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</si>
  <si>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</si>
  <si>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</si>
  <si>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</si>
  <si>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</si>
  <si>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</si>
  <si>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</si>
  <si>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</si>
  <si>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</si>
  <si>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</si>
  <si>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</si>
  <si>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</si>
  <si>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</si>
  <si>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</si>
  <si>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</si>
  <si>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</si>
  <si>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</si>
  <si>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</si>
  <si>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</si>
  <si>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</si>
  <si>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</si>
  <si>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</si>
  <si>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</si>
  <si>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</si>
  <si>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</si>
  <si>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</si>
  <si>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</si>
  <si>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</si>
  <si>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</si>
  <si>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</si>
  <si>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</si>
  <si>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</si>
  <si>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</si>
  <si>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</si>
  <si>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</si>
  <si>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</si>
  <si>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</si>
  <si>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</si>
  <si>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</si>
  <si>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</si>
  <si>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</si>
  <si>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</si>
  <si>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</si>
  <si>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</si>
  <si>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</si>
  <si>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</si>
  <si>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</si>
  <si>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</si>
  <si>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</si>
  <si>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</si>
  <si>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</si>
  <si>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</si>
  <si>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</si>
  <si>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</si>
  <si>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</si>
  <si>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</si>
  <si>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</si>
  <si>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</si>
  <si>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</si>
  <si>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</si>
  <si>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</si>
  <si>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</si>
  <si>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</si>
  <si>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</si>
  <si>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</si>
  <si>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</si>
  <si>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</si>
  <si>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</si>
  <si>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</si>
  <si>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</si>
  <si>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</si>
  <si>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</si>
  <si>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</si>
  <si>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</si>
  <si>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</si>
  <si>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</si>
  <si>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</si>
  <si>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</si>
  <si>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</si>
  <si>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</si>
  <si>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</si>
  <si>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</si>
  <si>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</si>
  <si>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</si>
  <si>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</si>
  <si>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</si>
  <si>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</si>
  <si>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</si>
  <si>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</si>
  <si>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</si>
  <si>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</si>
  <si>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</si>
  <si>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</si>
  <si>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</si>
  <si>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</si>
  <si>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</si>
  <si>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</si>
  <si>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</si>
  <si>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</si>
  <si>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</si>
  <si>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</si>
  <si>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</si>
  <si>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</si>
  <si>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</si>
  <si>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</si>
  <si>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</si>
  <si>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</si>
  <si>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</si>
  <si>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</si>
  <si>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</si>
  <si>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</si>
  <si>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</si>
  <si>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</si>
  <si>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</si>
  <si>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</si>
  <si>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</si>
  <si>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</si>
  <si>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</si>
  <si>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</si>
  <si>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</si>
  <si>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</si>
  <si>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</si>
  <si>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</si>
  <si>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</si>
  <si>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</si>
  <si>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</si>
  <si>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</si>
  <si>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</si>
  <si>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</si>
  <si>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</si>
  <si>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</si>
  <si>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</si>
  <si>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</si>
  <si>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</si>
  <si>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</si>
  <si>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</si>
  <si>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</si>
  <si>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</si>
  <si>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</si>
  <si>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</si>
  <si>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</si>
  <si>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</si>
  <si>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</si>
  <si>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</si>
  <si>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</si>
  <si>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</si>
  <si>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</si>
  <si>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</si>
  <si>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</si>
  <si>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</si>
  <si>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</si>
  <si>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</si>
  <si>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</si>
  <si>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</si>
  <si>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</si>
  <si>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</si>
  <si>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</si>
  <si>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</si>
  <si>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</si>
  <si>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</si>
  <si>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</si>
  <si>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</si>
  <si>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</si>
  <si>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</si>
  <si>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</si>
  <si>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</si>
  <si>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</si>
  <si>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</si>
  <si>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</si>
  <si>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</si>
  <si>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</si>
  <si>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</si>
  <si>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</si>
  <si>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</si>
  <si>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</si>
  <si>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</si>
  <si>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</si>
  <si>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</si>
  <si>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</si>
  <si>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</si>
  <si>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</si>
  <si>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</si>
  <si>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</si>
  <si>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</si>
  <si>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</si>
  <si>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</si>
  <si>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</si>
  <si>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</si>
  <si>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</si>
  <si>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</si>
  <si>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</si>
  <si>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</si>
  <si>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</si>
  <si>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</si>
  <si>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</si>
  <si>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</si>
  <si>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</si>
  <si>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</si>
  <si>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</si>
  <si>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</si>
  <si>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</si>
  <si>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</si>
  <si>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</si>
  <si>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</si>
  <si>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</si>
  <si>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</si>
  <si>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</si>
  <si>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</si>
  <si>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</si>
  <si>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</si>
  <si>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</si>
  <si>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</si>
  <si>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</si>
  <si>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</si>
  <si>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</si>
  <si>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</si>
  <si>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</si>
  <si>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</si>
  <si>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</si>
  <si>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</si>
  <si>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</si>
  <si>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</si>
  <si>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</si>
  <si>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</si>
  <si>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</si>
  <si>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</si>
  <si>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</si>
  <si>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</si>
  <si>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</si>
  <si>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</si>
  <si>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</si>
  <si>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</si>
  <si>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</si>
  <si>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</si>
  <si>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</si>
  <si>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</si>
  <si>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</si>
  <si>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</si>
  <si>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</si>
  <si>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</si>
  <si>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</si>
  <si>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</si>
  <si>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</si>
  <si>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</si>
  <si>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</si>
  <si>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</si>
  <si>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</si>
  <si>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</si>
  <si>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</si>
  <si>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</si>
  <si>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</si>
  <si>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</si>
  <si>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</si>
  <si>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</si>
  <si>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</si>
  <si>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</si>
  <si>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</si>
  <si>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</si>
  <si>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</si>
  <si>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</si>
  <si>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</si>
  <si>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</si>
  <si>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</si>
  <si>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</si>
  <si>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</si>
  <si>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</si>
  <si>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</si>
  <si>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</si>
  <si>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</si>
  <si>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</si>
  <si>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</si>
  <si>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</si>
  <si>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</si>
  <si>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</si>
  <si>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</si>
  <si>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</si>
  <si>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</si>
  <si>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</si>
  <si>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</si>
  <si>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</si>
  <si>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</si>
  <si>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</si>
  <si>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</si>
  <si>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</si>
  <si>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</si>
  <si>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</si>
  <si>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</si>
  <si>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</si>
  <si>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</si>
  <si>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</si>
  <si>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</si>
  <si>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</si>
  <si>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</si>
  <si>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</si>
  <si>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</si>
  <si>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</si>
  <si>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</si>
  <si>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</si>
  <si>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</si>
  <si>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</si>
  <si>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</si>
  <si>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</si>
  <si>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</si>
  <si>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</si>
  <si>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</si>
  <si>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</si>
  <si>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</si>
  <si>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</si>
  <si>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</si>
  <si>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</si>
  <si>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</si>
  <si>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</si>
  <si>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</si>
  <si>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</si>
  <si>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</si>
  <si>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</si>
  <si>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</si>
  <si>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</si>
  <si>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</si>
  <si>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</si>
  <si>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</si>
  <si>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</si>
  <si>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</si>
  <si>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</si>
  <si>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</si>
  <si>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</si>
  <si>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</si>
  <si>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</si>
  <si>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</si>
  <si>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</si>
  <si>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</si>
  <si>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</si>
  <si>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</si>
  <si>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</si>
  <si>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</si>
  <si>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</si>
  <si>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</si>
  <si>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</si>
  <si>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</si>
  <si>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</si>
  <si>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</si>
  <si>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</si>
  <si>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</si>
  <si>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</si>
  <si>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</si>
  <si>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</si>
  <si>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</si>
  <si>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</si>
  <si>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</si>
  <si>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</si>
  <si>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</si>
  <si>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</si>
  <si>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</si>
  <si>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</si>
  <si>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</si>
  <si>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</si>
  <si>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</si>
  <si>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</si>
  <si>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</si>
  <si>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</si>
  <si>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</si>
  <si>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</si>
  <si>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</si>
  <si>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</si>
  <si>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</si>
  <si>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</si>
  <si>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</si>
  <si>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</si>
  <si>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</si>
  <si>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</si>
  <si>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</si>
  <si>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</si>
  <si>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</si>
  <si>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</si>
  <si>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</si>
  <si>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</si>
  <si>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</si>
  <si>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</si>
  <si>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</si>
  <si>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</si>
  <si>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</si>
  <si>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</si>
  <si>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</si>
  <si>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</si>
  <si>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</si>
  <si>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</si>
  <si>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</si>
  <si>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</si>
  <si>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</si>
  <si>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</si>
  <si>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</si>
  <si>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</si>
  <si>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</si>
  <si>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</si>
  <si>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</si>
  <si>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</si>
  <si>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</si>
  <si>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</si>
  <si>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</si>
  <si>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</si>
  <si>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</si>
  <si>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</si>
  <si>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</si>
  <si>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</si>
  <si>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</si>
  <si>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</si>
  <si>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</si>
  <si>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</si>
  <si>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</si>
  <si>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</si>
  <si>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</si>
  <si>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</si>
  <si>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</si>
  <si>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</si>
  <si>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</si>
  <si>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</si>
  <si>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</si>
  <si>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</si>
  <si>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</si>
  <si>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</si>
  <si>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</si>
  <si>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</si>
  <si>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</si>
  <si>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</si>
  <si>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</si>
  <si>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</si>
  <si>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</si>
  <si>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</si>
  <si>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</si>
  <si>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</si>
  <si>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</si>
  <si>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</si>
  <si>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</si>
  <si>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</si>
  <si>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</si>
  <si>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</si>
  <si>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</si>
  <si>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</si>
  <si>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</si>
  <si>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</si>
  <si>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</si>
  <si>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</si>
  <si>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</si>
  <si>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</si>
  <si>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</si>
  <si>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</si>
  <si>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</si>
  <si>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</si>
  <si>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</si>
  <si>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</si>
  <si>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</si>
  <si>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</si>
  <si>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</si>
  <si>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</si>
  <si>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</si>
  <si>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</si>
  <si>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</si>
  <si>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</si>
  <si>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</si>
  <si>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</si>
  <si>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</si>
  <si>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</si>
  <si>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</si>
  <si>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</si>
  <si>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</si>
  <si>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</si>
  <si>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</si>
  <si>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</si>
  <si>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</si>
  <si>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</si>
  <si>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</si>
  <si>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</si>
  <si>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</si>
  <si>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</si>
  <si>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</si>
  <si>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</si>
  <si>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</si>
  <si>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</si>
  <si>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</si>
  <si>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</si>
  <si>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</si>
  <si>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</si>
  <si>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</si>
  <si>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</si>
  <si>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</si>
  <si>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</si>
  <si>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</si>
  <si>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</si>
  <si>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</si>
  <si>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</si>
  <si>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</si>
  <si>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</si>
  <si>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</si>
  <si>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</si>
  <si>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</si>
  <si>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</si>
  <si>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</si>
  <si>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</si>
  <si>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</si>
  <si>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</si>
  <si>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</si>
  <si>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</si>
  <si>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</si>
  <si>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</si>
  <si>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</si>
  <si>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</si>
  <si>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</si>
  <si>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</si>
  <si>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</si>
  <si>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</si>
  <si>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</si>
  <si>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</si>
  <si>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</si>
  <si>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</si>
  <si>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</si>
  <si>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</si>
  <si>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</si>
  <si>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</si>
  <si>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</si>
  <si>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</si>
  <si>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</si>
  <si>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</si>
  <si>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</si>
  <si>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</si>
  <si>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</si>
  <si>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</si>
  <si>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</si>
  <si>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</si>
  <si>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</si>
  <si>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</si>
  <si>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</si>
  <si>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</si>
  <si>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</si>
  <si>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</si>
  <si>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</si>
  <si>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</si>
  <si>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</si>
  <si>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</si>
  <si>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</si>
  <si>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</si>
  <si>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</si>
  <si>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</si>
  <si>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</si>
  <si>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</si>
  <si>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</si>
  <si>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</si>
  <si>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</si>
  <si>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</si>
  <si>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</si>
  <si>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</si>
  <si>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</si>
  <si>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</si>
  <si>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</si>
  <si>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</si>
  <si>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</si>
  <si>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</si>
  <si>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</si>
  <si>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</si>
  <si>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</si>
  <si>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</si>
  <si>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</si>
  <si>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</si>
  <si>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</si>
  <si>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</si>
  <si>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</si>
  <si>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</si>
  <si>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</si>
  <si>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</si>
  <si>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</si>
  <si>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</si>
  <si>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</si>
  <si>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</si>
  <si>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</si>
  <si>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</si>
  <si>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</si>
  <si>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</si>
  <si>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</si>
  <si>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</si>
  <si>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</si>
  <si>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</si>
  <si>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</si>
  <si>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</si>
  <si>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</si>
  <si>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</si>
  <si>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</si>
  <si>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</si>
  <si>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</si>
  <si>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</si>
  <si>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</si>
  <si>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</si>
  <si>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</si>
  <si>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</si>
  <si>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</si>
  <si>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</si>
  <si>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</si>
  <si>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</si>
  <si>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</si>
  <si>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</si>
  <si>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</si>
  <si>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</si>
  <si>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</si>
  <si>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</si>
  <si>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</si>
  <si>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</si>
  <si>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</si>
  <si>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</si>
  <si>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</si>
  <si>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</si>
  <si>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</si>
  <si>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</si>
  <si>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</si>
  <si>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</si>
  <si>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</si>
  <si>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</si>
  <si>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</si>
  <si>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</si>
  <si>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</si>
  <si>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</si>
  <si>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</si>
  <si>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</si>
  <si>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</si>
  <si>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</si>
  <si>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</si>
  <si>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</si>
  <si>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</si>
  <si>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</si>
  <si>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</si>
  <si>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</si>
  <si>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</si>
  <si>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</si>
  <si>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</si>
  <si>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</si>
  <si>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</si>
  <si>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</si>
  <si>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</si>
  <si>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</si>
  <si>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</si>
  <si>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</si>
  <si>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</si>
  <si>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</si>
  <si>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</si>
  <si>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</si>
  <si>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</si>
  <si>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</si>
  <si>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</si>
  <si>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</si>
  <si>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</si>
  <si>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</si>
  <si>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</si>
  <si>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</si>
  <si>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</si>
  <si>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</si>
  <si>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</si>
  <si>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</si>
  <si>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</si>
  <si>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</si>
  <si>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</si>
  <si>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</si>
  <si>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</si>
  <si>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</si>
  <si>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</si>
  <si>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</si>
  <si>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</si>
  <si>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</si>
  <si>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</si>
  <si>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</si>
  <si>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</si>
  <si>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</si>
  <si>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</si>
  <si>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</si>
  <si>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</si>
  <si>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</si>
  <si>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</si>
  <si>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</si>
  <si>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</si>
  <si>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</si>
  <si>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</si>
  <si>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</si>
  <si>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</si>
  <si>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</si>
  <si>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</si>
  <si>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</si>
  <si>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</si>
  <si>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</si>
  <si>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</si>
  <si>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</si>
  <si>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</si>
  <si>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</si>
  <si>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</si>
  <si>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</si>
  <si>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</si>
  <si>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</si>
  <si>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</si>
  <si>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</si>
  <si>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</si>
  <si>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</si>
  <si>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</si>
  <si>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</si>
  <si>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</si>
  <si>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</si>
  <si>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</si>
  <si>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</si>
  <si>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</si>
  <si>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</si>
  <si>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</si>
  <si>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</si>
  <si>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</si>
  <si>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</si>
  <si>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</si>
  <si>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</si>
  <si>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</si>
  <si>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</si>
  <si>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</si>
  <si>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</si>
  <si>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</si>
  <si>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</si>
  <si>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</si>
  <si>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</si>
  <si>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</si>
  <si>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</si>
  <si>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</si>
  <si>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</si>
  <si>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</si>
  <si>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</si>
  <si>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</si>
  <si>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</si>
  <si>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</si>
  <si>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</si>
  <si>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</si>
  <si>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</si>
  <si>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</si>
  <si>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</si>
  <si>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</si>
  <si>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</si>
  <si>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</si>
  <si>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</si>
  <si>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</si>
  <si>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</si>
  <si>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</si>
  <si>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</si>
  <si>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</si>
  <si>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</si>
  <si>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</si>
  <si>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</si>
  <si>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</si>
  <si>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</si>
  <si>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</si>
  <si>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</si>
  <si>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</si>
  <si>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</si>
  <si>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</si>
  <si>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</si>
  <si>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</si>
  <si>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</si>
  <si>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</si>
  <si>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</si>
  <si>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</si>
  <si>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</si>
  <si>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</si>
  <si>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</si>
  <si>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</si>
  <si>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</si>
  <si>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</si>
  <si>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</si>
  <si>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</si>
  <si>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</si>
  <si>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</si>
  <si>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</si>
  <si>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</si>
  <si>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</si>
  <si>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</si>
  <si>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</si>
  <si>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</si>
  <si>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</si>
  <si>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</si>
  <si>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</si>
  <si>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</si>
  <si>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</si>
  <si>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</si>
  <si>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</si>
  <si>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</si>
  <si>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</si>
  <si>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</si>
  <si>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</si>
  <si>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</si>
  <si>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</si>
  <si>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</si>
  <si>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</si>
  <si>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</si>
  <si>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</si>
  <si>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</si>
  <si>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</si>
  <si>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</si>
  <si>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</si>
  <si>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</si>
  <si>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</si>
  <si>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</si>
  <si>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</si>
  <si>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</si>
  <si>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</si>
  <si>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</si>
  <si>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</si>
  <si>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</si>
  <si>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</si>
  <si>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</si>
  <si>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</si>
  <si>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</si>
  <si>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</si>
  <si>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</si>
  <si>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</si>
  <si>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</si>
  <si>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</si>
  <si>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</si>
  <si>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</si>
  <si>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</si>
  <si>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</si>
  <si>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</si>
  <si>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</si>
  <si>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</si>
  <si>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</si>
  <si>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</si>
  <si>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</si>
  <si>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</si>
  <si>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</si>
  <si>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</si>
  <si>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</si>
  <si>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</si>
  <si>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</si>
  <si>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</si>
  <si>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</si>
  <si>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</si>
  <si>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</si>
  <si>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</si>
  <si>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</si>
  <si>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</si>
  <si>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</si>
  <si>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</si>
  <si>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</si>
  <si>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</si>
  <si>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</si>
  <si>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</si>
  <si>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</si>
  <si>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</si>
  <si>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</si>
  <si>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</si>
  <si>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</si>
  <si>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</si>
  <si>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</si>
  <si>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</si>
  <si>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</si>
  <si>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</si>
  <si>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</si>
  <si>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</si>
  <si>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</si>
  <si>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</si>
  <si>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</si>
  <si>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</si>
  <si>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</si>
  <si>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</si>
  <si>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</si>
  <si>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</si>
  <si>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</si>
  <si>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</si>
  <si>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</si>
  <si>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</si>
  <si>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</si>
  <si>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</si>
  <si>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</si>
  <si>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</si>
  <si>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</si>
  <si>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</si>
  <si>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</si>
  <si>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</si>
  <si>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</si>
  <si>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</si>
  <si>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</si>
  <si>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</si>
  <si>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</si>
  <si>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</si>
  <si>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</si>
  <si>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</si>
  <si>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</si>
  <si>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</si>
  <si>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</si>
  <si>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</si>
  <si>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</si>
  <si>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</si>
  <si>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</si>
  <si>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</si>
  <si>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</si>
  <si>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</si>
  <si>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</si>
  <si>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</si>
  <si>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</si>
  <si>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</si>
  <si>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</si>
  <si>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</si>
  <si>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</si>
  <si>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</si>
  <si>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</si>
  <si>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</si>
  <si>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</si>
  <si>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</si>
  <si>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</si>
  <si>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</si>
  <si>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</si>
  <si>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</si>
  <si>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</si>
  <si>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</si>
  <si>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</si>
  <si>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</si>
  <si>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</si>
  <si>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</si>
  <si>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</si>
  <si>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</si>
  <si>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</si>
  <si>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</si>
  <si>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</si>
  <si>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</si>
  <si>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</si>
  <si>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</si>
  <si>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</si>
  <si>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</si>
  <si>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</si>
  <si>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</si>
  <si>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</si>
  <si>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</si>
  <si>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</si>
  <si>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</si>
  <si>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</si>
  <si>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</si>
  <si>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</si>
  <si>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</si>
  <si>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</si>
  <si>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</si>
  <si>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</si>
  <si>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</si>
  <si>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</si>
  <si>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</si>
  <si>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</si>
  <si>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</si>
  <si>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</si>
  <si>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</si>
  <si>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</si>
  <si>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</si>
  <si>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</si>
  <si>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</si>
  <si>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</si>
  <si>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</si>
  <si>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</si>
  <si>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</si>
  <si>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</si>
  <si>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</si>
  <si>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</si>
  <si>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</si>
  <si>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</si>
  <si>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</si>
  <si>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</si>
  <si>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</si>
  <si>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</si>
  <si>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</si>
  <si>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</si>
  <si>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</si>
  <si>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</si>
  <si>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</si>
  <si>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</si>
  <si>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</si>
  <si>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</si>
  <si>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</si>
  <si>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</si>
  <si>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</si>
  <si>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</si>
  <si>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</si>
  <si>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</si>
  <si>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</si>
  <si>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</si>
  <si>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</si>
  <si>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</si>
  <si>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</si>
  <si>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</si>
  <si>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</si>
  <si>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</si>
  <si>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</si>
  <si>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</si>
  <si>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</si>
  <si>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</si>
  <si>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</si>
  <si>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</si>
  <si>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</si>
  <si>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</si>
  <si>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</si>
  <si>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</si>
  <si>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</si>
  <si>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</si>
  <si>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</si>
  <si>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</si>
  <si>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</si>
  <si>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</si>
  <si>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</si>
  <si>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</si>
  <si>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</si>
  <si>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</si>
  <si>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</si>
  <si>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</si>
  <si>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</si>
  <si>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</si>
  <si>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</si>
  <si>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</si>
  <si>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</si>
  <si>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</si>
  <si>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</si>
  <si>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</si>
  <si>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</si>
  <si>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</si>
  <si>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</si>
  <si>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</si>
  <si>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</si>
  <si>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</si>
  <si>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</si>
  <si>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</si>
  <si>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</si>
  <si>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</si>
  <si>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</si>
  <si>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</si>
  <si>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</si>
  <si>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</si>
  <si>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</si>
  <si>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</si>
  <si>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</si>
  <si>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</si>
  <si>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</si>
  <si>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</si>
  <si>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</si>
  <si>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</si>
  <si>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</si>
  <si>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</si>
  <si>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</si>
  <si>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</si>
  <si>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</si>
  <si>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</si>
  <si>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</si>
  <si>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</si>
  <si>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</si>
  <si>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</si>
  <si>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</si>
  <si>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</si>
  <si>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</si>
  <si>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</si>
  <si>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</si>
  <si>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</si>
  <si>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</si>
  <si>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</si>
  <si>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</si>
  <si>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</si>
  <si>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</si>
  <si>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</si>
  <si>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</si>
  <si>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</si>
  <si>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</si>
  <si>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</si>
  <si>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</si>
  <si>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</si>
  <si>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</si>
  <si>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</si>
  <si>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</si>
  <si>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</si>
  <si>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</si>
  <si>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</si>
  <si>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</si>
  <si>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</si>
  <si>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</si>
  <si>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</si>
  <si>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</si>
  <si>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</si>
  <si>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</si>
  <si>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</si>
  <si>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</si>
  <si>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</si>
  <si>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</si>
  <si>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</si>
  <si>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</si>
  <si>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</si>
  <si>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</si>
  <si>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</si>
  <si>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</si>
  <si>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</si>
  <si>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</si>
  <si>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</si>
  <si>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</si>
  <si>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</si>
  <si>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</si>
  <si>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</si>
  <si>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</si>
  <si>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</si>
  <si>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</si>
  <si>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</si>
  <si>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</si>
  <si>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</si>
  <si>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</si>
  <si>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</si>
  <si>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</si>
  <si>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</si>
  <si>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</si>
  <si>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</si>
  <si>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</si>
  <si>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</si>
  <si>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</si>
  <si>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</si>
  <si>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</si>
  <si>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</si>
  <si>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</si>
  <si>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</si>
  <si>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</si>
  <si>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</si>
  <si>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</si>
  <si>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</si>
  <si>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</si>
  <si>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</si>
  <si>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</si>
  <si>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</si>
  <si>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</si>
  <si>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</si>
  <si>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</si>
  <si>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</si>
  <si>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</si>
  <si>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</si>
  <si>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</si>
  <si>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</si>
  <si>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</si>
  <si>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</si>
  <si>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</si>
  <si>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</si>
  <si>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</si>
  <si>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</si>
  <si>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</si>
  <si>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</si>
  <si>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</si>
  <si>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</si>
  <si>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</si>
  <si>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</si>
  <si>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</si>
  <si>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</si>
  <si>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</si>
  <si>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</si>
  <si>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</si>
  <si>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</si>
  <si>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</si>
  <si>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</si>
  <si>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</si>
  <si>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</si>
  <si>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</si>
  <si>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</si>
  <si>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</si>
  <si>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</si>
  <si>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</si>
  <si>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</si>
  <si>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</si>
  <si>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</si>
  <si>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</si>
  <si>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</si>
  <si>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</si>
  <si>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</si>
  <si>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</si>
  <si>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</si>
  <si>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</si>
  <si>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</si>
  <si>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</si>
  <si>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</si>
  <si>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</si>
  <si>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</si>
  <si>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</si>
  <si>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</si>
  <si>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</si>
  <si>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</si>
  <si>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</si>
  <si>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</si>
  <si>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</si>
  <si>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</si>
  <si>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</si>
  <si>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</si>
  <si>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</si>
  <si>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</si>
  <si>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</si>
  <si>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</si>
  <si>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</si>
  <si>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</si>
  <si>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</si>
  <si>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</si>
  <si>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</si>
  <si>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</si>
  <si>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</si>
  <si>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</si>
  <si>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</si>
  <si>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</si>
  <si>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</si>
  <si>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</si>
  <si>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</si>
  <si>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</si>
  <si>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</si>
  <si>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</si>
  <si>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</si>
  <si>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</si>
  <si>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</si>
  <si>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</si>
  <si>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</si>
  <si>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</si>
  <si>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</si>
  <si>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</si>
  <si>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</si>
  <si>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</si>
  <si>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</si>
  <si>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</si>
  <si>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</si>
  <si>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</si>
  <si>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</si>
  <si>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</si>
  <si>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</si>
  <si>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</si>
  <si>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</si>
  <si>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</si>
  <si>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</si>
  <si>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</si>
  <si>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</si>
  <si>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</si>
  <si>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</si>
  <si>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</si>
  <si>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</si>
  <si>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</si>
  <si>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</si>
  <si>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</si>
  <si>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</si>
  <si>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</si>
  <si>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</si>
  <si>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</si>
  <si>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</si>
  <si>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</si>
  <si>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</si>
  <si>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</si>
  <si>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</si>
  <si>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</si>
  <si>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</si>
  <si>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</si>
  <si>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</si>
  <si>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</si>
  <si>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</si>
  <si>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</si>
  <si>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</si>
  <si>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</si>
  <si>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</si>
  <si>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</si>
  <si>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</si>
  <si>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</si>
  <si>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</si>
  <si>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</si>
  <si>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</si>
  <si>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</si>
  <si>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</si>
  <si>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</si>
  <si>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</si>
  <si>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</si>
  <si>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</si>
  <si>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</si>
  <si>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</si>
  <si>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</si>
  <si>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</si>
  <si>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</si>
  <si>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</si>
  <si>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</si>
  <si>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</si>
  <si>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</si>
  <si>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</si>
  <si>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</si>
  <si>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</si>
  <si>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</si>
  <si>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</si>
  <si>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</si>
  <si>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</si>
  <si>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</si>
  <si>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</si>
  <si>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</si>
  <si>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</si>
  <si>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</si>
  <si>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</si>
  <si>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</si>
  <si>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</si>
  <si>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</si>
  <si>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</si>
  <si>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</si>
  <si>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</si>
  <si>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</si>
  <si>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</si>
  <si>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</si>
  <si>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</si>
  <si>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</si>
  <si>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</si>
  <si>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</si>
  <si>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</si>
  <si>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</si>
  <si>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</si>
  <si>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</si>
  <si>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</si>
  <si>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</si>
  <si>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</si>
  <si>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</si>
  <si>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</si>
  <si>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</si>
  <si>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</si>
  <si>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</si>
  <si>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</si>
  <si>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</si>
  <si>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</si>
  <si>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</si>
  <si>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</si>
  <si>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</si>
  <si>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</si>
  <si>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</si>
  <si>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</si>
  <si>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</si>
  <si>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</si>
  <si>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</si>
  <si>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</si>
  <si>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</si>
  <si>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</si>
  <si>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</si>
  <si>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</si>
  <si>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</si>
  <si>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</si>
  <si>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</si>
  <si>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</si>
  <si>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</si>
  <si>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</si>
  <si>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</si>
  <si>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</si>
  <si>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</si>
  <si>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</si>
  <si>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</si>
  <si>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</si>
  <si>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</si>
  <si>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</si>
  <si>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</si>
  <si>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</si>
  <si>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</si>
  <si>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</si>
  <si>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</si>
  <si>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</si>
  <si>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</si>
  <si>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</si>
  <si>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</si>
  <si>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</si>
  <si>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</si>
  <si>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</si>
  <si>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</si>
  <si>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</si>
  <si>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</si>
  <si>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</si>
  <si>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</si>
  <si>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</si>
  <si>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</si>
  <si>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</si>
  <si>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</si>
  <si>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</si>
  <si>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</si>
  <si>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</si>
  <si>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</si>
  <si>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</si>
  <si>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</si>
  <si>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</si>
  <si>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</si>
  <si>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</si>
  <si>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</si>
  <si>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</si>
  <si>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</si>
  <si>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</si>
  <si>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</si>
  <si>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</si>
  <si>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</si>
  <si>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</si>
  <si>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</si>
  <si>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</si>
  <si>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</si>
  <si>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</si>
  <si>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</si>
  <si>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</si>
  <si>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</si>
  <si>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</si>
  <si>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</si>
  <si>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</si>
  <si>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</si>
  <si>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</si>
  <si>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</si>
  <si>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</si>
  <si>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</si>
  <si>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</si>
  <si>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</si>
  <si>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</si>
  <si>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</si>
  <si>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</si>
  <si>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</si>
  <si>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</si>
  <si>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</si>
  <si>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</si>
  <si>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</si>
  <si>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</si>
  <si>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</si>
  <si>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</si>
  <si>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</si>
  <si>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</si>
  <si>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</si>
  <si>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</si>
  <si>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</si>
  <si>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</si>
  <si>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</si>
  <si>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</si>
  <si>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</si>
  <si>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</si>
  <si>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</si>
  <si>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</si>
  <si>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</si>
  <si>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</si>
  <si>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</si>
  <si>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</si>
  <si>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</si>
  <si>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</si>
  <si>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</si>
  <si>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</si>
  <si>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</si>
  <si>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</si>
  <si>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</si>
  <si>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</si>
  <si>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</si>
  <si>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</si>
  <si>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</si>
  <si>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</si>
  <si>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</si>
  <si>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</si>
  <si>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</si>
  <si>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</si>
  <si>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</si>
  <si>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</si>
  <si>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</si>
  <si>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</si>
  <si>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</si>
  <si>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</si>
  <si>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</si>
  <si>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</si>
  <si>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</si>
  <si>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</si>
  <si>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</si>
  <si>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</si>
  <si>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</si>
  <si>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</si>
  <si>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</si>
  <si>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</si>
  <si>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</si>
  <si>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</si>
  <si>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</si>
  <si>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</si>
  <si>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</si>
  <si>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</si>
  <si>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</si>
  <si>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</si>
  <si>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</si>
  <si>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</si>
  <si>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</si>
  <si>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</si>
  <si>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</si>
  <si>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</si>
  <si>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</si>
  <si>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</si>
  <si>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</si>
  <si>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</si>
  <si>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</si>
  <si>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</si>
  <si>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</si>
  <si>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</si>
  <si>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</si>
  <si>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</si>
  <si>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</si>
  <si>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</si>
  <si>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</si>
  <si>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</si>
  <si>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</si>
  <si>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</si>
  <si>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</si>
  <si>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</si>
  <si>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</si>
  <si>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</si>
  <si>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</si>
  <si>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</si>
  <si>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</si>
  <si>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</si>
  <si>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</si>
  <si>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</si>
  <si>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</si>
  <si>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</si>
  <si>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</si>
  <si>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</si>
  <si>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</si>
  <si>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</si>
  <si>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</si>
  <si>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</si>
  <si>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</si>
  <si>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</si>
  <si>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</si>
  <si>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</si>
  <si>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</si>
  <si>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</si>
  <si>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</si>
  <si>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</si>
  <si>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</si>
  <si>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</si>
  <si>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</si>
  <si>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</si>
  <si>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</si>
  <si>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</si>
  <si>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</si>
  <si>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</si>
  <si>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</si>
  <si>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</si>
  <si>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</si>
  <si>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</si>
  <si>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</si>
  <si>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</si>
  <si>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</si>
  <si>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</si>
  <si>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</si>
  <si>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</si>
  <si>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</si>
  <si>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</si>
  <si>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</si>
  <si>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</si>
  <si>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</si>
  <si>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</si>
  <si>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</si>
  <si>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</si>
  <si>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</si>
  <si>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</si>
  <si>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</si>
  <si>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</si>
  <si>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</si>
  <si>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</si>
  <si>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</si>
  <si>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</si>
  <si>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</si>
  <si>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</si>
  <si>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</si>
  <si>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</si>
  <si>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</si>
  <si>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</si>
  <si>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</si>
  <si>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</si>
  <si>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</si>
  <si>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</si>
  <si>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</si>
  <si>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</si>
  <si>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</si>
  <si>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</si>
  <si>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</si>
  <si>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</si>
  <si>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</si>
  <si>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</si>
  <si>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</si>
  <si>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</si>
  <si>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</si>
  <si>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</si>
  <si>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</si>
  <si>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</si>
  <si>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</si>
  <si>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</si>
  <si>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</si>
  <si>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</si>
  <si>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</si>
  <si>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</si>
  <si>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</si>
  <si>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</si>
  <si>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</si>
  <si>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</si>
  <si>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</si>
  <si>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</si>
  <si>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</si>
  <si>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</si>
  <si>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</si>
  <si>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</si>
  <si>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</si>
  <si>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</si>
  <si>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</si>
  <si>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</si>
  <si>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</si>
  <si>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</si>
  <si>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</si>
  <si>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</si>
  <si>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</si>
  <si>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</si>
  <si>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</si>
  <si>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</si>
  <si>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</si>
  <si>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</si>
  <si>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</si>
  <si>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</si>
  <si>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</si>
  <si>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</si>
  <si>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</si>
  <si>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</si>
  <si>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</si>
  <si>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</si>
  <si>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</si>
  <si>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</si>
  <si>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</si>
  <si>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</si>
  <si>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</si>
  <si>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</si>
  <si>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</si>
  <si>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</si>
  <si>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</si>
  <si>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</si>
  <si>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</si>
  <si>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</si>
  <si>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</si>
  <si>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</si>
  <si>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</si>
  <si>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</si>
  <si>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</si>
  <si>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</si>
  <si>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</si>
  <si>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</si>
  <si>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</si>
  <si>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</si>
  <si>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</si>
  <si>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</si>
  <si>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</si>
  <si>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</si>
  <si>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</si>
  <si>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</si>
  <si>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</si>
  <si>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</si>
  <si>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</si>
  <si>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</si>
  <si>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</si>
  <si>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</si>
  <si>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</si>
  <si>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</si>
  <si>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</si>
  <si>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</si>
  <si>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</si>
  <si>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</si>
  <si>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</si>
  <si>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</si>
  <si>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</si>
  <si>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</si>
  <si>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</si>
  <si>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</si>
  <si>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</si>
  <si>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</si>
  <si>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</si>
  <si>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</si>
  <si>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</si>
  <si>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</si>
  <si>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</si>
  <si>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</si>
  <si>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</si>
  <si>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</si>
  <si>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</si>
  <si>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</si>
  <si>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</si>
  <si>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</si>
  <si>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</si>
  <si>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</si>
  <si>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</si>
  <si>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</si>
  <si>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</si>
  <si>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</si>
  <si>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</si>
  <si>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</si>
  <si>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</si>
  <si>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</si>
  <si>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</si>
  <si>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</si>
  <si>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</si>
  <si>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</si>
  <si>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</si>
  <si>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</si>
  <si>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</si>
  <si>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</si>
  <si>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</si>
  <si>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</si>
  <si>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</si>
  <si>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</si>
  <si>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</si>
  <si>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</si>
  <si>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</si>
  <si>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</si>
  <si>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</si>
  <si>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</si>
  <si>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</si>
  <si>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</si>
  <si>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</si>
  <si>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</si>
  <si>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</si>
  <si>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</si>
  <si>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</si>
  <si>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</si>
  <si>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</si>
  <si>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</si>
  <si>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</si>
  <si>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</si>
  <si>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</si>
  <si>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</si>
  <si>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</si>
  <si>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</si>
  <si>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</si>
  <si>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</si>
  <si>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</si>
  <si>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</si>
  <si>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</si>
  <si>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</si>
  <si>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</si>
  <si>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</si>
  <si>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</si>
  <si>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</si>
  <si>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</si>
  <si>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</si>
  <si>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</si>
  <si>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</si>
  <si>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</si>
  <si>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</si>
  <si>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</si>
  <si>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</si>
  <si>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</si>
  <si>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</si>
  <si>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</si>
  <si>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</si>
  <si>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</si>
  <si>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</si>
  <si>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</si>
  <si>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</si>
  <si>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</si>
  <si>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</si>
  <si>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</si>
  <si>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</si>
  <si>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</si>
  <si>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</si>
  <si>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</si>
  <si>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</si>
  <si>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</si>
  <si>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</si>
  <si>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</si>
  <si>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</si>
  <si>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</si>
  <si>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</si>
  <si>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</si>
  <si>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</si>
  <si>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</si>
  <si>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</si>
  <si>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</si>
  <si>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</si>
  <si>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</si>
  <si>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</si>
  <si>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</si>
  <si>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</si>
  <si>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</si>
  <si>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</si>
  <si>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</si>
  <si>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</si>
  <si>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</si>
  <si>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</si>
  <si>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</si>
  <si>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</si>
  <si>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</si>
  <si>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</si>
  <si>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</si>
  <si>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</si>
  <si>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</si>
  <si>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</si>
  <si>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</si>
  <si>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</si>
  <si>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</si>
  <si>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</si>
  <si>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</si>
  <si>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</si>
  <si>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</si>
  <si>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</si>
  <si>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</si>
  <si>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</si>
  <si>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</si>
  <si>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</si>
  <si>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</si>
  <si>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</si>
  <si>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</si>
  <si>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</si>
  <si>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</si>
  <si>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</si>
  <si>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</si>
  <si>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</si>
  <si>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</si>
  <si>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</si>
  <si>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</si>
  <si>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</si>
  <si>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</si>
  <si>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</si>
  <si>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</si>
  <si>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</si>
  <si>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</si>
  <si>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</si>
  <si>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</si>
  <si>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</si>
  <si>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</si>
  <si>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</si>
  <si>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</si>
  <si>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</si>
  <si>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</si>
  <si>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</si>
  <si>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</si>
  <si>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</si>
  <si>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</si>
  <si>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</si>
  <si>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</si>
  <si>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</si>
  <si>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</si>
  <si>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</si>
  <si>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</si>
  <si>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</si>
  <si>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</si>
  <si>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</si>
  <si>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</si>
  <si>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</si>
  <si>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</si>
  <si>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</si>
  <si>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</si>
  <si>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</si>
  <si>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</si>
  <si>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</si>
  <si>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</si>
  <si>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</si>
  <si>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</si>
  <si>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</si>
  <si>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</si>
  <si>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</si>
  <si>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</si>
  <si>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</si>
  <si>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</si>
  <si>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</si>
  <si>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</si>
  <si>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</si>
  <si>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</si>
  <si>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</si>
  <si>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</si>
  <si>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</si>
  <si>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</si>
  <si>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</si>
  <si>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</si>
  <si>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</si>
  <si>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</si>
  <si>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</si>
  <si>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</si>
  <si>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</si>
  <si>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</si>
  <si>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</si>
  <si>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</si>
  <si>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</si>
  <si>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</si>
  <si>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</si>
  <si>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</si>
  <si>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</si>
  <si>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</si>
  <si>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</si>
  <si>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</si>
  <si>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</si>
  <si>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</si>
  <si>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</si>
  <si>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</si>
  <si>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</si>
  <si>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</si>
  <si>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</si>
  <si>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</si>
  <si>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</si>
  <si>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</si>
  <si>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</si>
  <si>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</si>
  <si>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</si>
  <si>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</si>
  <si>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</si>
  <si>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</si>
  <si>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</si>
  <si>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</si>
  <si>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</si>
  <si>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</si>
  <si>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</si>
  <si>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</si>
  <si>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</si>
  <si>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</si>
  <si>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</si>
  <si>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</si>
  <si>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</si>
  <si>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</si>
  <si>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</si>
  <si>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</si>
  <si>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</si>
  <si>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</si>
  <si>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</si>
  <si>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</si>
  <si>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</si>
  <si>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</si>
  <si>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</si>
  <si>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</si>
  <si>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</si>
  <si>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</si>
  <si>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</si>
  <si>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</si>
  <si>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</si>
  <si>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</si>
  <si>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</si>
  <si>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</si>
  <si>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</si>
  <si>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</si>
  <si>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</si>
  <si>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</si>
  <si>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</si>
  <si>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</si>
  <si>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</si>
  <si>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</si>
  <si>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</si>
  <si>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</si>
  <si>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</si>
  <si>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</si>
  <si>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</si>
  <si>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</si>
  <si>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</si>
  <si>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</si>
  <si>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</si>
  <si>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</si>
  <si>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</si>
  <si>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</si>
  <si>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</si>
  <si>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</si>
  <si>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</si>
  <si>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</si>
  <si>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</si>
  <si>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</si>
  <si>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</si>
  <si>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</si>
  <si>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</si>
  <si>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</si>
  <si>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</si>
  <si>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</si>
  <si>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</si>
  <si>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</si>
  <si>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</si>
  <si>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</si>
  <si>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</si>
  <si>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</si>
  <si>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</si>
  <si>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</si>
  <si>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</si>
  <si>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</si>
  <si>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</si>
  <si>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</si>
  <si>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</si>
  <si>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</si>
  <si>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</si>
  <si>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</si>
  <si>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</si>
  <si>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</si>
  <si>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</si>
  <si>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</si>
  <si>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</si>
  <si>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</si>
  <si>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</si>
  <si>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</si>
  <si>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</si>
  <si>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</si>
  <si>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</si>
  <si>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</si>
  <si>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</si>
  <si>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</si>
  <si>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</si>
  <si>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</si>
  <si>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</si>
  <si>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</si>
  <si>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</si>
  <si>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</si>
  <si>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</si>
  <si>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</si>
  <si>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</si>
  <si>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</si>
  <si>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</si>
  <si>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</si>
  <si>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</si>
  <si>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</si>
  <si>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</si>
  <si>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</si>
  <si>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</si>
  <si>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</si>
  <si>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</si>
  <si>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</si>
  <si>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</si>
  <si>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</si>
  <si>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</si>
  <si>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</si>
  <si>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</si>
  <si>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</si>
  <si>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</si>
  <si>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</si>
  <si>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</si>
  <si>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</si>
  <si>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</si>
  <si>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</si>
  <si>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</si>
  <si>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</si>
  <si>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</si>
  <si>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</si>
  <si>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</si>
  <si>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</si>
  <si>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</si>
  <si>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</si>
  <si>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</si>
  <si>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</si>
  <si>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</si>
  <si>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</si>
  <si>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</si>
  <si>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</si>
  <si>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</si>
  <si>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</si>
  <si>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</si>
  <si>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</si>
  <si>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</si>
  <si>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</si>
  <si>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</si>
  <si>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</si>
  <si>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</si>
  <si>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</si>
  <si>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</si>
  <si>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</si>
  <si>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</si>
  <si>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</si>
  <si>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</si>
  <si>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</si>
  <si>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</si>
  <si>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</si>
  <si>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</si>
  <si>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</si>
  <si>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</si>
  <si>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</si>
  <si>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</si>
  <si>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</si>
  <si>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</si>
  <si>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</si>
  <si>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</si>
  <si>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</si>
  <si>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</si>
  <si>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</si>
  <si>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</si>
  <si>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</si>
  <si>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</si>
  <si>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</si>
  <si>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</si>
  <si>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</si>
  <si>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</si>
  <si>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</si>
  <si>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</si>
  <si>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</si>
  <si>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</si>
  <si>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</si>
  <si>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</si>
  <si>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</si>
  <si>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</si>
  <si>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</si>
  <si>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</si>
  <si>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</si>
  <si>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</si>
  <si>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</si>
  <si>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</si>
  <si>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</si>
  <si>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</si>
  <si>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</si>
  <si>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</si>
  <si>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</si>
  <si>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</si>
  <si>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</si>
  <si>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</si>
  <si>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</si>
  <si>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</si>
  <si>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</si>
  <si>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</si>
  <si>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</si>
  <si>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</si>
  <si>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</si>
  <si>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</si>
  <si>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</si>
  <si>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</si>
  <si>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</si>
  <si>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</si>
  <si>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</si>
  <si>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</si>
  <si>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</si>
  <si>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</si>
  <si>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</si>
  <si>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</si>
  <si>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</si>
  <si>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</si>
  <si>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</si>
  <si>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</si>
  <si>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</si>
  <si>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</si>
  <si>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</si>
  <si>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</si>
  <si>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</si>
  <si>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</si>
  <si>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</si>
  <si>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</si>
  <si>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</si>
  <si>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</si>
  <si>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</si>
  <si>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</si>
  <si>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</si>
  <si>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</si>
  <si>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</si>
  <si>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</si>
  <si>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</si>
  <si>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</si>
  <si>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</si>
  <si>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</si>
  <si>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</si>
  <si>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</si>
  <si>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</si>
  <si>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</si>
  <si>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</si>
  <si>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</si>
  <si>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</si>
  <si>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</si>
  <si>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</si>
  <si>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</si>
  <si>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</si>
  <si>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</si>
  <si>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</si>
  <si>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</si>
  <si>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</si>
  <si>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</si>
  <si>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</si>
  <si>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</si>
  <si>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</si>
  <si>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</si>
  <si>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</si>
  <si>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</si>
  <si>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</si>
  <si>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</si>
  <si>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</si>
  <si>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</si>
  <si>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</si>
  <si>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</si>
  <si>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</si>
  <si>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</si>
  <si>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</si>
  <si>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</si>
  <si>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</si>
  <si>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</si>
  <si>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</si>
  <si>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</si>
  <si>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</si>
  <si>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</si>
  <si>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</si>
  <si>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</si>
  <si>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</si>
  <si>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</si>
  <si>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</si>
  <si>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</si>
  <si>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</si>
  <si>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</si>
  <si>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</si>
  <si>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</si>
  <si>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</si>
  <si>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</si>
  <si>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</si>
  <si>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</si>
  <si>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</si>
  <si>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</si>
  <si>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</si>
  <si>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</si>
  <si>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</si>
  <si>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</si>
  <si>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</si>
  <si>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</si>
  <si>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</si>
  <si>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</si>
  <si>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</si>
  <si>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</si>
  <si>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</si>
  <si>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</si>
  <si>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</si>
  <si>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</si>
  <si>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</si>
  <si>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</si>
  <si>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</si>
  <si>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</si>
  <si>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</si>
  <si>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</si>
  <si>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</si>
  <si>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</si>
  <si>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</si>
  <si>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</si>
  <si>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</si>
  <si>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</si>
  <si>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</si>
  <si>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</si>
  <si>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</si>
  <si>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</si>
  <si>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</si>
  <si>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</si>
  <si>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</si>
  <si>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</si>
  <si>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</si>
  <si>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</si>
  <si>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</si>
  <si>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</si>
  <si>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</si>
  <si>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</si>
  <si>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</si>
  <si>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</si>
  <si>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</si>
  <si>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</si>
  <si>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</si>
  <si>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</si>
  <si>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</si>
  <si>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</si>
  <si>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</si>
  <si>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</si>
  <si>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</si>
  <si>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</si>
  <si>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</si>
  <si>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</si>
  <si>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</si>
  <si>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</si>
  <si>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</si>
  <si>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</si>
  <si>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</si>
  <si>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</si>
  <si>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</si>
  <si>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</si>
  <si>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</si>
  <si>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</si>
  <si>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</si>
  <si>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</si>
  <si>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</si>
  <si>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</si>
  <si>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</si>
  <si>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</si>
  <si>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</si>
  <si>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</si>
  <si>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</si>
  <si>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</si>
  <si>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</si>
  <si>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</si>
  <si>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</si>
  <si>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</si>
  <si>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</si>
  <si>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</si>
  <si>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</si>
  <si>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</si>
  <si>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</si>
  <si>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</si>
  <si>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</si>
  <si>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</si>
  <si>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</si>
  <si>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</si>
  <si>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</si>
  <si>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</si>
  <si>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</si>
  <si>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</si>
  <si>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</si>
  <si>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</si>
  <si>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</si>
  <si>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</si>
  <si>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</si>
  <si>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</si>
  <si>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</si>
  <si>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</si>
  <si>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</si>
  <si>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</si>
  <si>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</si>
  <si>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</si>
  <si>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</si>
  <si>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</si>
  <si>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</si>
  <si>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</si>
  <si>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</si>
  <si>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</si>
  <si>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</si>
  <si>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</si>
  <si>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</si>
  <si>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</si>
  <si>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</si>
  <si>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</si>
  <si>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</si>
  <si>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</si>
  <si>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</si>
  <si>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</si>
  <si>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</si>
  <si>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</si>
  <si>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</si>
  <si>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</si>
  <si>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</si>
  <si>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</si>
  <si>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</si>
  <si>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</si>
  <si>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</si>
  <si>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</si>
  <si>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</si>
  <si>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</si>
  <si>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</si>
  <si>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</si>
  <si>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</si>
  <si>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</si>
  <si>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</si>
  <si>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</si>
  <si>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</si>
  <si>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</si>
  <si>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</si>
  <si>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</si>
  <si>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</si>
  <si>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</si>
  <si>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</si>
  <si>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</si>
  <si>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</si>
  <si>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</si>
  <si>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</si>
  <si>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</si>
  <si>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</si>
  <si>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</si>
  <si>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</si>
  <si>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</si>
  <si>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</si>
  <si>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</si>
  <si>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</si>
  <si>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</si>
  <si>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</si>
  <si>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</si>
  <si>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</si>
  <si>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</si>
  <si>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</si>
  <si>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</si>
  <si>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</si>
  <si>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</si>
  <si>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</si>
  <si>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</si>
  <si>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</si>
  <si>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</si>
  <si>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</si>
  <si>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</si>
  <si>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</si>
  <si>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</si>
  <si>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</si>
  <si>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</si>
  <si>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</si>
  <si>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</si>
  <si>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</si>
  <si>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</si>
  <si>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</si>
  <si>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</si>
  <si>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</si>
  <si>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</si>
  <si>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</si>
  <si>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</si>
  <si>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</si>
  <si>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</si>
  <si>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</si>
  <si>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</si>
  <si>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</si>
  <si>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</si>
  <si>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</si>
  <si>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</si>
  <si>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</si>
  <si>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</si>
  <si>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</si>
  <si>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</si>
  <si>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</si>
  <si>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</si>
  <si>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</si>
  <si>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</si>
  <si>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</si>
  <si>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</si>
  <si>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</si>
  <si>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</si>
  <si>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</si>
  <si>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</si>
  <si>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</si>
  <si>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</si>
  <si>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</si>
  <si>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</si>
  <si>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</si>
  <si>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</si>
  <si>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</si>
  <si>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</si>
  <si>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</si>
  <si>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</si>
  <si>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</si>
  <si>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</si>
  <si>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</si>
  <si>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</si>
  <si>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</si>
  <si>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</si>
  <si>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</si>
  <si>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</si>
  <si>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</si>
  <si>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</si>
  <si>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</si>
  <si>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</si>
  <si>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</si>
  <si>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</si>
  <si>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</si>
  <si>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</si>
  <si>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</si>
  <si>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</si>
  <si>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</si>
  <si>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</si>
  <si>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</si>
  <si>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</si>
  <si>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</si>
  <si>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</si>
  <si>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</si>
  <si>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</si>
  <si>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</si>
  <si>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</si>
  <si>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</si>
  <si>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</si>
  <si>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</si>
  <si>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</si>
  <si>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</si>
  <si>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</si>
  <si>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</si>
  <si>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</si>
  <si>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</si>
  <si>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</si>
  <si>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</si>
  <si>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</si>
  <si>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</si>
  <si>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</si>
  <si>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</si>
  <si>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</si>
  <si>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</si>
  <si>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</si>
  <si>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</si>
  <si>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</si>
  <si>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</si>
  <si>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</si>
  <si>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</si>
  <si>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</si>
  <si>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</si>
  <si>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</si>
  <si>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</si>
  <si>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</si>
  <si>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</si>
  <si>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</si>
  <si>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</si>
  <si>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</si>
  <si>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</si>
  <si>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</si>
  <si>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</si>
  <si>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</si>
  <si>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</si>
  <si>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</si>
  <si>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</si>
  <si>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</si>
  <si>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</si>
  <si>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</si>
  <si>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</si>
  <si>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</si>
  <si>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</si>
  <si>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</si>
  <si>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</si>
  <si>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</si>
  <si>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</si>
  <si>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</si>
  <si>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</si>
  <si>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</si>
  <si>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</si>
  <si>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</si>
  <si>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</si>
  <si>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</si>
  <si>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</si>
  <si>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</si>
  <si>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</si>
  <si>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</si>
  <si>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</si>
  <si>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</si>
  <si>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</si>
  <si>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</si>
  <si>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</si>
  <si>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</si>
  <si>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</si>
  <si>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</si>
  <si>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</si>
  <si>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</si>
  <si>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</si>
  <si>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</si>
  <si>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</si>
  <si>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</si>
  <si>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</si>
  <si>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</si>
  <si>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</si>
  <si>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</si>
  <si>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</si>
  <si>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</si>
  <si>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</si>
  <si>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</si>
  <si>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</si>
  <si>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</si>
  <si>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</si>
  <si>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</si>
  <si>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</si>
  <si>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</si>
  <si>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</si>
  <si>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</si>
  <si>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</si>
  <si>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</si>
  <si>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</si>
  <si>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</si>
  <si>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</si>
  <si>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</si>
  <si>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</si>
  <si>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</si>
  <si>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</si>
  <si>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</si>
  <si>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</si>
  <si>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</si>
  <si>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</si>
  <si>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</si>
  <si>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</si>
  <si>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</si>
  <si>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</si>
  <si>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</si>
  <si>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</si>
  <si>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</si>
  <si>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</si>
  <si>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</si>
  <si>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</si>
  <si>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</si>
  <si>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</si>
  <si>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</si>
  <si>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</si>
  <si>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</si>
  <si>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</si>
  <si>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</si>
  <si>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</si>
  <si>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</si>
  <si>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</si>
  <si>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</si>
  <si>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</si>
  <si>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</si>
  <si>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</si>
  <si>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</si>
  <si>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</si>
  <si>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</si>
  <si>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</si>
  <si>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</si>
  <si>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</si>
  <si>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</si>
  <si>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</si>
  <si>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</si>
  <si>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</si>
  <si>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</si>
  <si>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</si>
  <si>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</si>
  <si>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</si>
  <si>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</si>
  <si>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</si>
  <si>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</si>
  <si>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</si>
  <si>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</si>
  <si>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</si>
  <si>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</si>
  <si>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</si>
  <si>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</si>
  <si>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</si>
  <si>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</si>
  <si>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</si>
  <si>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</si>
  <si>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</si>
  <si>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</si>
  <si>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</si>
  <si>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</si>
  <si>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</si>
  <si>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</si>
  <si>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</si>
  <si>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</si>
  <si>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</si>
  <si>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</si>
  <si>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</si>
  <si>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</si>
  <si>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</si>
  <si>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</si>
  <si>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</si>
  <si>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</si>
  <si>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</si>
  <si>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</si>
  <si>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</si>
  <si>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</si>
  <si>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</si>
  <si>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</si>
  <si>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</si>
  <si>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</si>
  <si>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</si>
  <si>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</si>
  <si>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</si>
  <si>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</si>
  <si>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</si>
  <si>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</si>
  <si>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</si>
  <si>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</si>
  <si>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</si>
  <si>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</si>
  <si>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</si>
  <si>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</si>
  <si>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</si>
  <si>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</si>
  <si>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</si>
  <si>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</si>
  <si>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</si>
  <si>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</si>
  <si>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</si>
  <si>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</si>
  <si>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</si>
  <si>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</si>
  <si>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</si>
  <si>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</si>
  <si>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</si>
  <si>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</si>
  <si>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</si>
  <si>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</si>
  <si>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</si>
  <si>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</si>
  <si>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</si>
  <si>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</si>
  <si>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</si>
  <si>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</si>
  <si>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</si>
  <si>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</si>
  <si>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</si>
  <si>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</si>
  <si>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</si>
  <si>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</si>
  <si>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</si>
  <si>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</si>
  <si>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</si>
  <si>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</si>
  <si>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</si>
  <si>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</si>
  <si>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</si>
  <si>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</si>
  <si>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</si>
  <si>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</si>
  <si>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</si>
  <si>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</si>
  <si>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</si>
  <si>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</si>
  <si>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</si>
  <si>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</si>
  <si>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</si>
  <si>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</si>
  <si>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</si>
  <si>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</si>
  <si>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</si>
  <si>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</si>
  <si>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</si>
  <si>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</si>
  <si>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</si>
  <si>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</si>
  <si>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</si>
  <si>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</si>
  <si>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</si>
  <si>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</si>
  <si>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</si>
  <si>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</si>
  <si>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</si>
  <si>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</si>
  <si>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</si>
  <si>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</si>
  <si>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</si>
  <si>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</si>
  <si>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</si>
  <si>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</si>
  <si>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</si>
  <si>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</si>
  <si>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</si>
  <si>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</si>
  <si>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</si>
  <si>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</si>
  <si>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</si>
  <si>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</si>
  <si>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</si>
  <si>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</si>
  <si>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</si>
  <si>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</si>
  <si>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</si>
  <si>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</si>
  <si>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</si>
  <si>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</si>
  <si>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</si>
  <si>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</si>
  <si>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</si>
  <si>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</si>
  <si>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</si>
  <si>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</si>
  <si>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</si>
  <si>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</si>
  <si>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</si>
  <si>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</si>
  <si>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</si>
  <si>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</si>
  <si>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</si>
  <si>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</si>
  <si>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</si>
  <si>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</si>
  <si>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</si>
  <si>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</si>
  <si>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</si>
  <si>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</si>
  <si>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</si>
  <si>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</si>
  <si>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</si>
  <si>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</si>
  <si>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</si>
  <si>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</si>
  <si>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</si>
  <si>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</si>
  <si>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</si>
  <si>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</si>
  <si>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</si>
  <si>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</si>
  <si>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</si>
  <si>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</si>
  <si>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</si>
  <si>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</si>
  <si>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</si>
  <si>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</si>
  <si>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</si>
  <si>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</si>
  <si>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</si>
  <si>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</si>
  <si>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</si>
  <si>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</si>
  <si>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</si>
  <si>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</si>
  <si>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</si>
  <si>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</si>
  <si>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</si>
  <si>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</si>
  <si>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</si>
  <si>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</si>
  <si>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</si>
  <si>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</si>
  <si>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</si>
  <si>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</si>
  <si>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</si>
  <si>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</si>
  <si>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</si>
  <si>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</si>
  <si>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</si>
  <si>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</si>
  <si>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</si>
  <si>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</si>
  <si>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</si>
  <si>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</si>
  <si>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</si>
  <si>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</si>
  <si>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</si>
  <si>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</si>
  <si>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</si>
  <si>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</si>
  <si>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</si>
  <si>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</si>
  <si>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</si>
  <si>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</si>
  <si>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</si>
  <si>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</si>
  <si>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</si>
  <si>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</si>
  <si>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</si>
  <si>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</si>
  <si>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</si>
  <si>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</si>
  <si>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</si>
  <si>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</si>
  <si>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</si>
  <si>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</si>
  <si>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</si>
  <si>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</si>
  <si>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</si>
  <si>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</si>
  <si>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</si>
  <si>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</si>
  <si>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</si>
  <si>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</si>
  <si>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</si>
  <si>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</si>
  <si>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</si>
  <si>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</si>
  <si>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</si>
  <si>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</si>
  <si>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</si>
  <si>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</si>
  <si>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</si>
  <si>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</si>
  <si>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</si>
  <si>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</si>
  <si>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</si>
  <si>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</si>
  <si>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</si>
  <si>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</si>
  <si>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</si>
  <si>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</si>
  <si>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</si>
  <si>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</si>
  <si>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</si>
  <si>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</si>
  <si>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</si>
  <si>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</si>
  <si>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</si>
  <si>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</si>
  <si>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</si>
  <si>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</si>
  <si>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</si>
  <si>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</si>
  <si>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</si>
  <si>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</si>
  <si>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</si>
  <si>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</si>
  <si>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</si>
  <si>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</si>
  <si>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</si>
  <si>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</si>
  <si>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</si>
  <si>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</si>
  <si>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</si>
  <si>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</si>
  <si>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</si>
  <si>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</si>
  <si>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</si>
  <si>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</si>
  <si>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</si>
  <si>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</si>
  <si>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</si>
  <si>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</si>
  <si>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</si>
  <si>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</si>
  <si>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</si>
  <si>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</si>
  <si>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</si>
  <si>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</si>
  <si>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</si>
  <si>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</si>
  <si>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</si>
  <si>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</si>
  <si>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</si>
  <si>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</si>
  <si>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</si>
  <si>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</si>
  <si>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</si>
  <si>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</si>
  <si>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</si>
  <si>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</si>
  <si>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</si>
  <si>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</si>
  <si>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</si>
  <si>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</si>
  <si>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</si>
  <si>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</si>
  <si>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</si>
  <si>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</si>
  <si>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</si>
  <si>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</si>
  <si>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</si>
  <si>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</si>
  <si>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</si>
  <si>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</si>
  <si>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</si>
  <si>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</si>
  <si>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</si>
  <si>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</si>
  <si>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</si>
  <si>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</si>
  <si>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</si>
  <si>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</si>
  <si>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</si>
  <si>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</si>
  <si>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</si>
  <si>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</si>
  <si>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</si>
  <si>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</si>
  <si>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</si>
  <si>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</si>
  <si>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</si>
  <si>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</si>
  <si>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</si>
  <si>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</si>
  <si>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</si>
  <si>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</si>
  <si>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</si>
  <si>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</si>
  <si>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</si>
  <si>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</si>
  <si>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</si>
  <si>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</si>
  <si>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</si>
  <si>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</si>
  <si>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</si>
  <si>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</si>
  <si>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</si>
  <si>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</si>
  <si>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</si>
  <si>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</si>
  <si>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</si>
  <si>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</si>
  <si>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</si>
  <si>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</si>
  <si>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</si>
  <si>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</si>
  <si>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</si>
  <si>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</si>
  <si>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</si>
  <si>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</si>
  <si>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</si>
  <si>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</si>
  <si>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</si>
  <si>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</si>
  <si>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</si>
  <si>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</si>
  <si>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</si>
  <si>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</si>
  <si>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</si>
  <si>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</si>
  <si>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</si>
  <si>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</si>
  <si>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</si>
  <si>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</si>
  <si>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</si>
  <si>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</si>
  <si>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</si>
  <si>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</si>
  <si>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</si>
  <si>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</si>
  <si>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</si>
  <si>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</si>
  <si>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</si>
  <si>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</si>
  <si>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</si>
  <si>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</si>
  <si>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</si>
  <si>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</si>
  <si>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</si>
  <si>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</si>
  <si>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</si>
  <si>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</si>
  <si>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</si>
  <si>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</si>
  <si>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</si>
  <si>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</si>
  <si>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</si>
  <si>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</si>
  <si>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</si>
  <si>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</si>
  <si>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</si>
  <si>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</si>
  <si>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</si>
  <si>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</si>
  <si>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</si>
  <si>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</si>
  <si>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</si>
  <si>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</si>
  <si>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</si>
  <si>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</si>
  <si>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</si>
  <si>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</si>
  <si>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</si>
  <si>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</si>
  <si>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</si>
  <si>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</si>
  <si>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</si>
  <si>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</si>
  <si>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</si>
  <si>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</si>
  <si>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</si>
  <si>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</si>
  <si>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</si>
  <si>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</si>
  <si>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</si>
  <si>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</si>
  <si>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</si>
  <si>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</si>
  <si>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</si>
  <si>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</si>
  <si>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</si>
  <si>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</si>
  <si>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</si>
  <si>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</si>
  <si>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</si>
  <si>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</si>
  <si>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</si>
  <si>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</si>
  <si>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</si>
  <si>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</si>
  <si>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</si>
  <si>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</si>
  <si>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</si>
  <si>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</si>
  <si>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</si>
  <si>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</si>
  <si>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</si>
  <si>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</si>
  <si>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</si>
  <si>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</si>
  <si>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</si>
  <si>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</si>
  <si>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</si>
  <si>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</si>
  <si>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</si>
  <si>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</si>
  <si>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</si>
  <si>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</si>
  <si>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</si>
  <si>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</si>
  <si>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</si>
  <si>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</si>
  <si>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</si>
  <si>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</si>
  <si>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</si>
  <si>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</si>
  <si>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</si>
  <si>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</si>
  <si>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</si>
  <si>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</si>
  <si>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</si>
  <si>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</si>
  <si>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</si>
  <si>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</si>
  <si>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</si>
  <si>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</si>
  <si>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</si>
  <si>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</si>
  <si>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</si>
  <si>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</si>
  <si>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</si>
  <si>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</si>
  <si>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</si>
  <si>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</si>
  <si>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</si>
  <si>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</si>
  <si>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</si>
  <si>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</si>
  <si>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</si>
  <si>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</si>
  <si>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</si>
  <si>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</si>
  <si>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</si>
  <si>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</si>
  <si>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</si>
  <si>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</si>
  <si>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</si>
  <si>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</si>
  <si>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</si>
  <si>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</si>
  <si>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</si>
  <si>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</si>
  <si>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</si>
  <si>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</si>
  <si>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</si>
  <si>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</si>
  <si>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</si>
  <si>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</si>
  <si>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</si>
  <si>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</si>
  <si>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</si>
  <si>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</si>
  <si>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</si>
  <si>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</si>
  <si>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</si>
  <si>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</si>
  <si>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</si>
  <si>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</si>
  <si>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</si>
  <si>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</si>
  <si>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</si>
  <si>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</si>
  <si>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</si>
  <si>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</si>
  <si>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</si>
  <si>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</si>
  <si>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</si>
  <si>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</si>
  <si>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</si>
  <si>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</si>
  <si>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</si>
  <si>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</si>
  <si>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</si>
  <si>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</si>
  <si>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</si>
  <si>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</si>
  <si>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</si>
  <si>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</si>
  <si>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</si>
  <si>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</si>
  <si>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</si>
  <si>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</si>
  <si>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</si>
  <si>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</si>
  <si>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</si>
  <si>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</si>
  <si>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</si>
  <si>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</si>
  <si>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</si>
  <si>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</si>
  <si>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</si>
  <si>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</si>
  <si>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</si>
  <si>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</si>
  <si>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</si>
  <si>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</si>
  <si>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</si>
  <si>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</si>
  <si>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</si>
  <si>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</si>
  <si>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</si>
  <si>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</si>
  <si>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</si>
  <si>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</si>
  <si>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</si>
  <si>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</si>
  <si>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</si>
  <si>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</si>
  <si>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</si>
  <si>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</si>
  <si>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</si>
  <si>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</si>
  <si>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</si>
  <si>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</si>
  <si>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</si>
  <si>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</si>
  <si>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</si>
  <si>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</si>
  <si>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</si>
  <si>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</si>
  <si>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</si>
  <si>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</si>
  <si>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</si>
  <si>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</si>
  <si>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</si>
  <si>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</si>
  <si>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</si>
  <si>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</si>
  <si>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</si>
  <si>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</si>
  <si>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</si>
  <si>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</si>
  <si>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</si>
  <si>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</si>
  <si>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</si>
  <si>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</si>
  <si>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</si>
  <si>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</si>
  <si>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</si>
  <si>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</si>
  <si>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</si>
  <si>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</si>
  <si>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</si>
  <si>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</si>
  <si>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</si>
  <si>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</si>
  <si>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</si>
  <si>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</si>
  <si>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</si>
  <si>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</si>
  <si>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</si>
  <si>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</si>
  <si>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</si>
  <si>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</si>
  <si>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</si>
  <si>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</si>
  <si>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</si>
  <si>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</si>
  <si>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</si>
  <si>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</si>
  <si>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</si>
  <si>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</si>
  <si>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</si>
  <si>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</si>
  <si>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</si>
  <si>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</si>
  <si>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</si>
  <si>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</si>
  <si>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</si>
  <si>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</si>
  <si>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</si>
  <si>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</si>
  <si>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</si>
  <si>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</si>
  <si>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</si>
  <si>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</si>
  <si>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</si>
  <si>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</si>
  <si>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</si>
  <si>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</si>
  <si>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</si>
  <si>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</si>
  <si>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</si>
  <si>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</si>
  <si>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</si>
  <si>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</si>
  <si>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</si>
  <si>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</si>
  <si>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</si>
  <si>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</si>
  <si>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</si>
  <si>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</si>
  <si>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</si>
  <si>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</si>
  <si>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</si>
  <si>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</si>
  <si>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</si>
  <si>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</si>
  <si>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</si>
  <si>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</si>
  <si>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</si>
  <si>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</si>
  <si>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</si>
  <si>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</si>
  <si>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</si>
  <si>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</si>
  <si>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</si>
  <si>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</si>
  <si>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</si>
  <si>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</si>
  <si>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</si>
  <si>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</si>
  <si>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</si>
  <si>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</si>
  <si>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</si>
  <si>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</si>
  <si>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</si>
  <si>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</si>
  <si>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</si>
  <si>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</si>
  <si>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</si>
  <si>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</si>
  <si>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</si>
  <si>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</si>
  <si>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</si>
  <si>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</si>
  <si>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</si>
  <si>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</si>
  <si>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</si>
  <si>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</si>
  <si>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</si>
  <si>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</si>
  <si>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</si>
  <si>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</si>
  <si>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</si>
  <si>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</si>
  <si>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</si>
  <si>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</si>
  <si>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</si>
  <si>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</si>
  <si>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</si>
  <si>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</si>
  <si>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</si>
  <si>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</si>
  <si>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</si>
  <si>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</si>
  <si>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</si>
  <si>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</si>
  <si>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</si>
  <si>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</si>
  <si>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</si>
  <si>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</si>
  <si>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</si>
  <si>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</si>
  <si>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</si>
  <si>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</si>
  <si>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</si>
  <si>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</si>
  <si>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</si>
  <si>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</si>
  <si>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</si>
  <si>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</si>
  <si>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</si>
  <si>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</si>
  <si>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</si>
  <si>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</si>
  <si>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</si>
  <si>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</si>
  <si>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</si>
  <si>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</si>
  <si>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</si>
  <si>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</si>
  <si>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</si>
  <si>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</si>
  <si>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</si>
  <si>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</si>
  <si>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</si>
  <si>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</si>
  <si>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</si>
  <si>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</si>
  <si>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</si>
  <si>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</si>
  <si>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</si>
  <si>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</si>
  <si>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</si>
  <si>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</si>
  <si>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</si>
  <si>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</si>
  <si>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</si>
  <si>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</si>
  <si>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</si>
  <si>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</si>
  <si>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</si>
  <si>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</si>
  <si>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</si>
  <si>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</si>
  <si>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</si>
  <si>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</si>
  <si>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</si>
  <si>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</si>
  <si>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</si>
  <si>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</si>
  <si>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</si>
  <si>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</si>
  <si>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</si>
  <si>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</si>
  <si>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</si>
  <si>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</si>
  <si>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</si>
  <si>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</si>
  <si>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</si>
  <si>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</si>
  <si>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</si>
  <si>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</si>
  <si>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</si>
  <si>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</si>
  <si>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</si>
  <si>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</si>
  <si>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</si>
  <si>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</si>
  <si>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</si>
  <si>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</si>
  <si>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</si>
  <si>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</si>
  <si>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</si>
  <si>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</si>
  <si>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</si>
  <si>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</si>
  <si>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</si>
  <si>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</si>
  <si>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</si>
  <si>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</si>
  <si>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</si>
  <si>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</si>
  <si>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</si>
  <si>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</si>
  <si>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</si>
  <si>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</si>
  <si>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</si>
  <si>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</si>
  <si>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</si>
  <si>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</si>
  <si>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</si>
  <si>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</si>
  <si>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</si>
  <si>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</si>
  <si>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</si>
  <si>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</si>
  <si>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</si>
  <si>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</si>
  <si>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</si>
  <si>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</si>
  <si>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</si>
  <si>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</si>
  <si>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</si>
  <si>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</si>
  <si>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</si>
  <si>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</si>
  <si>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</si>
  <si>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</si>
  <si>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</si>
  <si>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</si>
  <si>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</si>
  <si>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</si>
  <si>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</si>
  <si>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</si>
  <si>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</si>
  <si>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</si>
  <si>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</si>
  <si>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</si>
  <si>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</si>
  <si>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</si>
  <si>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</si>
  <si>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</si>
  <si>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</si>
  <si>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</si>
  <si>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</si>
  <si>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</si>
  <si>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</si>
  <si>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</si>
  <si>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</si>
  <si>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</si>
  <si>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</si>
  <si>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</si>
  <si>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</si>
  <si>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</si>
  <si>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</si>
  <si>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</si>
  <si>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</si>
  <si>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</si>
  <si>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</si>
  <si>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</si>
  <si>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</si>
  <si>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</si>
  <si>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</si>
  <si>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</si>
  <si>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</si>
  <si>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</si>
  <si>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</si>
  <si>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</si>
  <si>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</si>
  <si>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</si>
  <si>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</si>
  <si>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</si>
  <si>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</si>
  <si>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</si>
  <si>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</si>
  <si>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</si>
  <si>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</si>
  <si>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</si>
  <si>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</si>
  <si>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</si>
  <si>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</si>
  <si>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</si>
  <si>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</si>
  <si>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</si>
  <si>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</si>
  <si>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</si>
  <si>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</si>
  <si>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</si>
  <si>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</si>
  <si>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</si>
  <si>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</si>
  <si>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</si>
  <si>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</si>
  <si>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</si>
  <si>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</si>
  <si>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</si>
  <si>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</si>
  <si>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</si>
  <si>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</si>
  <si>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</si>
  <si>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</si>
  <si>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</si>
  <si>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</si>
  <si>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</si>
  <si>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</si>
  <si>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</si>
  <si>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</si>
  <si>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</si>
  <si>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</si>
  <si>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</si>
  <si>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</si>
  <si>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</si>
  <si>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</si>
  <si>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</si>
  <si>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</si>
  <si>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</si>
  <si>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</si>
  <si>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</si>
  <si>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</si>
  <si>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</si>
  <si>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</si>
  <si>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</si>
  <si>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</si>
  <si>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</si>
  <si>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</si>
  <si>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</si>
  <si>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</si>
  <si>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</si>
  <si>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</si>
  <si>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</si>
  <si>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</si>
  <si>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</si>
  <si>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</si>
  <si>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</si>
  <si>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</si>
  <si>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</si>
  <si>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</si>
  <si>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</si>
  <si>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</si>
  <si>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</si>
  <si>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</si>
  <si>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</si>
  <si>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</si>
  <si>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</si>
  <si>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</si>
  <si>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</si>
  <si>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</si>
  <si>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</si>
  <si>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</si>
  <si>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</si>
  <si>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</si>
  <si>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</si>
  <si>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</si>
  <si>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</si>
  <si>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</si>
  <si>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</si>
  <si>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</si>
  <si>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</si>
  <si>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</si>
  <si>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</si>
  <si>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</si>
  <si>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</si>
  <si>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</si>
  <si>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</si>
  <si>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</si>
  <si>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</si>
  <si>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</si>
  <si>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</si>
  <si>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</si>
  <si>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</si>
  <si>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</si>
  <si>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</si>
  <si>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</si>
  <si>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</si>
  <si>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</si>
  <si>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</si>
  <si>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</si>
  <si>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</si>
  <si>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</si>
  <si>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</si>
  <si>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</si>
  <si>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</si>
  <si>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</si>
  <si>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</si>
  <si>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</si>
  <si>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</si>
  <si>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</si>
  <si>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</si>
  <si>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</si>
  <si>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</si>
  <si>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</si>
  <si>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</si>
  <si>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</si>
  <si>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</si>
  <si>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</si>
  <si>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</si>
  <si>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</si>
  <si>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</si>
  <si>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</si>
  <si>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</si>
  <si>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</si>
  <si>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</si>
  <si>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</si>
  <si>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</si>
  <si>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</si>
  <si>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</si>
  <si>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</si>
  <si>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</si>
  <si>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</si>
  <si>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</si>
  <si>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</si>
  <si>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</si>
  <si>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</si>
  <si>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</si>
  <si>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</si>
  <si>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</si>
  <si>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</si>
  <si>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</si>
  <si>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</si>
  <si>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</si>
  <si>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</si>
  <si>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</si>
  <si>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</si>
  <si>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</si>
  <si>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</si>
  <si>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</si>
  <si>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</si>
  <si>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</si>
  <si>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</si>
  <si>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</si>
  <si>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</si>
  <si>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</si>
  <si>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</si>
  <si>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</si>
  <si>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</si>
  <si>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</si>
  <si>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</si>
  <si>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</si>
  <si>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</si>
  <si>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</si>
  <si>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</si>
  <si>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</si>
  <si>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</si>
  <si>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</si>
  <si>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</si>
  <si>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</si>
  <si>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</si>
  <si>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</si>
  <si>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</si>
  <si>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</si>
  <si>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</si>
  <si>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</si>
  <si>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</si>
  <si>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</si>
  <si>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</si>
  <si>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</si>
  <si>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</si>
  <si>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</si>
  <si>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</si>
  <si>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</si>
  <si>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</si>
  <si>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</si>
  <si>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</si>
  <si>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</si>
  <si>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</si>
  <si>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</si>
  <si>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</si>
  <si>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</si>
  <si>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</si>
  <si>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</si>
  <si>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</si>
  <si>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</si>
  <si>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</si>
  <si>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</si>
  <si>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</si>
  <si>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</si>
  <si>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</si>
  <si>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</si>
  <si>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</si>
  <si>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</si>
  <si>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</si>
  <si>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</si>
  <si>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</si>
  <si>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</si>
  <si>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</si>
  <si>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</si>
  <si>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</si>
  <si>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</si>
  <si>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</si>
  <si>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</si>
  <si>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</si>
  <si>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</si>
  <si>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</si>
  <si>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</si>
  <si>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</si>
  <si>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</si>
  <si>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</si>
  <si>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</si>
  <si>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</si>
  <si>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</si>
  <si>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</si>
  <si>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</si>
  <si>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</si>
  <si>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</si>
  <si>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</si>
  <si>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</si>
  <si>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</si>
  <si>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</si>
  <si>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</si>
  <si>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</si>
  <si>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</si>
  <si>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</si>
  <si>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</si>
  <si>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</si>
  <si>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</si>
  <si>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</si>
  <si>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</si>
  <si>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</si>
  <si>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</si>
  <si>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</si>
  <si>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</si>
  <si>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</si>
  <si>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</si>
  <si>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</si>
  <si>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</si>
  <si>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</si>
  <si>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</si>
  <si>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</si>
  <si>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</si>
  <si>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</si>
  <si>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</si>
  <si>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</si>
  <si>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</si>
  <si>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</si>
  <si>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</si>
  <si>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</si>
  <si>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</si>
  <si>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</si>
  <si>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</si>
  <si>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</si>
  <si>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</si>
  <si>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</si>
  <si>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</si>
  <si>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</si>
  <si>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</si>
  <si>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</si>
  <si>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</si>
  <si>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</si>
  <si>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</si>
  <si>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</si>
  <si>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</si>
  <si>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</si>
  <si>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</si>
  <si>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</si>
  <si>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</si>
  <si>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</si>
  <si>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</si>
  <si>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</si>
  <si>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</si>
  <si>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</si>
  <si>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</si>
  <si>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</si>
  <si>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</si>
  <si>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</si>
  <si>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</si>
  <si>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</si>
  <si>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</si>
  <si>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</si>
  <si>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</si>
  <si>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</si>
  <si>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</si>
  <si>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</si>
  <si>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</si>
  <si>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</si>
  <si>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</si>
  <si>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</si>
  <si>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</si>
  <si>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</si>
  <si>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</si>
  <si>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</si>
  <si>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</si>
  <si>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</si>
  <si>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</si>
  <si>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</si>
  <si>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</si>
  <si>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</si>
  <si>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</si>
  <si>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</si>
  <si>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</si>
  <si>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</si>
  <si>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</si>
  <si>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</si>
  <si>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</si>
  <si>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</si>
  <si>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</si>
  <si>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</si>
  <si>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</si>
  <si>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</si>
  <si>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</si>
  <si>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</si>
  <si>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</si>
  <si>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</si>
  <si>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</si>
  <si>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</si>
  <si>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</si>
  <si>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</si>
  <si>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</si>
  <si>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</si>
  <si>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</si>
  <si>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</si>
  <si>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</si>
  <si>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</si>
  <si>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</si>
  <si>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</si>
  <si>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</si>
  <si>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</si>
  <si>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</si>
  <si>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</si>
  <si>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</si>
  <si>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</si>
  <si>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</si>
  <si>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</si>
  <si>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</si>
  <si>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</si>
  <si>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</si>
  <si>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</si>
  <si>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</si>
  <si>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</si>
  <si>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</si>
  <si>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</si>
  <si>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</si>
  <si>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</si>
  <si>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</si>
  <si>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</si>
  <si>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</si>
  <si>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</si>
  <si>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</si>
  <si>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</si>
  <si>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</si>
  <si>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</si>
  <si>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</si>
  <si>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</si>
  <si>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</si>
  <si>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</si>
  <si>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</si>
  <si>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</si>
  <si>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</si>
  <si>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</si>
  <si>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</si>
  <si>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</si>
  <si>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</si>
  <si>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</si>
  <si>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</si>
  <si>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</si>
  <si>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</si>
  <si>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</si>
  <si>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</si>
  <si>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</si>
  <si>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</si>
  <si>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</si>
  <si>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</si>
  <si>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</si>
  <si>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</si>
  <si>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</si>
  <si>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</si>
  <si>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</si>
  <si>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</si>
  <si>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</si>
  <si>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</si>
  <si>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</si>
  <si>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</si>
  <si>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</si>
  <si>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</si>
  <si>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</si>
  <si>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</si>
  <si>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</si>
  <si>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</si>
  <si>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</si>
  <si>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</si>
  <si>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</si>
  <si>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</si>
  <si>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</si>
  <si>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</si>
  <si>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</si>
  <si>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</si>
  <si>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</si>
  <si>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</si>
  <si>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</si>
  <si>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</si>
  <si>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</si>
  <si>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</si>
  <si>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</si>
  <si>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</si>
  <si>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</si>
  <si>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</si>
  <si>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</si>
  <si>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</si>
  <si>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</si>
  <si>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</si>
  <si>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</si>
  <si>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</si>
  <si>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</si>
  <si>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</si>
  <si>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</si>
  <si>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</si>
  <si>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</si>
  <si>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</si>
  <si>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</si>
  <si>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</si>
  <si>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</si>
  <si>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</si>
  <si>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</si>
  <si>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</si>
  <si>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</si>
  <si>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</si>
  <si>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</si>
  <si>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</si>
  <si>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</si>
  <si>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</si>
  <si>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</si>
  <si>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</si>
  <si>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</si>
  <si>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</si>
  <si>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</si>
  <si>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</si>
  <si>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</si>
  <si>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</si>
  <si>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</si>
  <si>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</si>
  <si>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</si>
  <si>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</si>
  <si>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</si>
  <si>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</si>
  <si>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</si>
  <si>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</si>
  <si>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</si>
  <si>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</si>
  <si>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</si>
  <si>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</si>
  <si>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</si>
  <si>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</si>
  <si>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</si>
  <si>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</si>
  <si>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</si>
  <si>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</si>
  <si>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</si>
  <si>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</si>
  <si>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</si>
  <si>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</si>
  <si>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</si>
  <si>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</si>
  <si>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</si>
  <si>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</si>
  <si>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</si>
  <si>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</si>
  <si>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</si>
  <si>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</si>
  <si>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</si>
  <si>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</si>
  <si>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</si>
  <si>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</si>
  <si>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</si>
  <si>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</si>
  <si>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</si>
  <si>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</si>
  <si>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</si>
  <si>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</si>
  <si>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</si>
  <si>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</si>
  <si>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</si>
  <si>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</si>
  <si>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</si>
  <si>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</si>
  <si>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</si>
  <si>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</si>
  <si>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</si>
  <si>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</si>
  <si>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</si>
  <si>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</si>
  <si>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</si>
  <si>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</si>
  <si>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</si>
  <si>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</si>
  <si>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</si>
  <si>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</si>
  <si>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</si>
  <si>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</si>
  <si>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</si>
  <si>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</si>
  <si>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</si>
  <si>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</si>
  <si>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</si>
  <si>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</si>
  <si>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</si>
  <si>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</si>
  <si>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</si>
  <si>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</si>
  <si>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</si>
  <si>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</si>
  <si>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</si>
  <si>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</si>
  <si>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</si>
  <si>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</si>
  <si>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</si>
  <si>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</si>
  <si>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</si>
  <si>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</si>
  <si>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</si>
  <si>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</si>
  <si>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</si>
  <si>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</si>
  <si>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</si>
  <si>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</si>
  <si>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</si>
  <si>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</si>
  <si>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</si>
  <si>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</si>
  <si>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</si>
  <si>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</si>
  <si>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</si>
  <si>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</si>
  <si>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</si>
  <si>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</si>
  <si>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</si>
  <si>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</si>
  <si>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</si>
  <si>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</si>
  <si>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</si>
  <si>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</si>
  <si>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</si>
  <si>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</si>
  <si>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</si>
  <si>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</si>
  <si>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</si>
  <si>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</si>
  <si>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</si>
  <si>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</si>
  <si>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</si>
  <si>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</si>
  <si>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</si>
  <si>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</si>
  <si>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</si>
  <si>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</si>
  <si>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</si>
  <si>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</si>
  <si>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</si>
  <si>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</si>
  <si>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</si>
  <si>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</si>
  <si>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</si>
  <si>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</si>
  <si>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</si>
  <si>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</si>
  <si>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</si>
  <si>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</si>
  <si>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</si>
  <si>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</si>
  <si>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</si>
  <si>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</si>
  <si>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</si>
  <si>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</si>
  <si>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</si>
  <si>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</si>
  <si>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</si>
  <si>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</si>
  <si>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</si>
  <si>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</si>
  <si>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</si>
  <si>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</si>
  <si>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</si>
  <si>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</si>
  <si>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</si>
  <si>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</si>
  <si>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</si>
  <si>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</si>
  <si>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</si>
  <si>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</si>
  <si>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</si>
  <si>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</si>
  <si>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</si>
  <si>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</si>
  <si>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</si>
  <si>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</si>
  <si>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</si>
  <si>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</si>
  <si>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</si>
  <si>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</si>
  <si>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</si>
  <si>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</si>
  <si>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</si>
  <si>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</si>
  <si>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</si>
  <si>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</si>
  <si>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</si>
  <si>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</si>
  <si>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</si>
  <si>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</si>
  <si>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</si>
  <si>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</si>
  <si>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</si>
  <si>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</si>
  <si>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</si>
  <si>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</si>
  <si>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</si>
  <si>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</si>
  <si>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</si>
  <si>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</si>
  <si>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</si>
  <si>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</si>
  <si>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</si>
  <si>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</si>
  <si>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</si>
  <si>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</si>
  <si>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</si>
  <si>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</si>
  <si>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</si>
  <si>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</si>
  <si>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</si>
  <si>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</si>
  <si>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</si>
  <si>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</si>
  <si>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</si>
  <si>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</si>
  <si>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</si>
  <si>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</si>
  <si>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</si>
  <si>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</si>
  <si>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</si>
  <si>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</si>
  <si>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</si>
  <si>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</si>
  <si>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</si>
  <si>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</si>
  <si>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</si>
  <si>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</si>
  <si>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</si>
  <si>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</si>
  <si>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</si>
  <si>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</si>
  <si>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</si>
  <si>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</si>
  <si>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</si>
  <si>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</si>
  <si>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</si>
  <si>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</si>
  <si>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</si>
  <si>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</si>
  <si>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</si>
  <si>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</si>
  <si>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</si>
  <si>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</si>
  <si>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</si>
  <si>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</si>
  <si>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</si>
  <si>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</si>
  <si>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</si>
  <si>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</si>
  <si>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</si>
  <si>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</si>
  <si>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</si>
  <si>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</si>
  <si>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</si>
  <si>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</si>
  <si>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</si>
  <si>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</si>
  <si>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</si>
  <si>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</si>
  <si>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</si>
  <si>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</si>
  <si>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</si>
  <si>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</si>
  <si>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</si>
  <si>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</si>
  <si>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</si>
  <si>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</si>
  <si>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</si>
  <si>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</si>
  <si>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</si>
  <si>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</si>
  <si>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</si>
  <si>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</si>
  <si>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</si>
  <si>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</si>
  <si>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</si>
  <si>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</si>
  <si>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</si>
  <si>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</si>
  <si>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</si>
  <si>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</si>
  <si>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</si>
  <si>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</si>
  <si>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</si>
  <si>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</si>
  <si>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</si>
  <si>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</si>
  <si>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</si>
  <si>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</si>
  <si>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</si>
  <si>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</si>
  <si>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</si>
  <si>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</si>
  <si>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</si>
  <si>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</si>
  <si>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</si>
  <si>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</si>
  <si>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</si>
  <si>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</si>
  <si>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</si>
  <si>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</si>
  <si>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</si>
  <si>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</si>
  <si>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</si>
  <si>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</si>
  <si>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</si>
  <si>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</si>
  <si>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</si>
  <si>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</si>
  <si>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</si>
  <si>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</si>
  <si>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</si>
  <si>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</si>
  <si>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</si>
  <si>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</si>
  <si>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</si>
  <si>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</si>
  <si>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</si>
  <si>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</si>
  <si>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</si>
  <si>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</si>
  <si>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</si>
  <si>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</si>
  <si>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</si>
  <si>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</si>
  <si>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</si>
  <si>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</si>
  <si>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</si>
  <si>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</si>
  <si>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</si>
  <si>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</si>
  <si>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</si>
  <si>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</si>
  <si>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</si>
  <si>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</si>
  <si>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</si>
  <si>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</si>
  <si>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</si>
  <si>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</si>
  <si>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</si>
  <si>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</si>
  <si>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</si>
  <si>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</si>
  <si>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</si>
  <si>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</si>
  <si>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</si>
  <si>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</si>
  <si>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</si>
  <si>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</si>
  <si>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</si>
  <si>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</si>
  <si>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</si>
  <si>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</si>
  <si>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</si>
  <si>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</si>
  <si>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</si>
  <si>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</si>
  <si>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</si>
  <si>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</si>
  <si>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</si>
  <si>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</si>
  <si>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</si>
  <si>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</si>
  <si>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</si>
  <si>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</si>
  <si>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</si>
  <si>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</si>
  <si>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</si>
  <si>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</si>
  <si>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</si>
  <si>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</si>
  <si>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</si>
  <si>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</si>
  <si>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</si>
  <si>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</si>
  <si>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</si>
  <si>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</si>
  <si>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</si>
  <si>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</si>
  <si>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</si>
  <si>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</si>
  <si>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</si>
  <si>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</si>
  <si>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</si>
  <si>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</si>
  <si>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</si>
  <si>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</si>
  <si>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</si>
  <si>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</si>
  <si>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</si>
  <si>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</si>
  <si>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</si>
  <si>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</si>
  <si>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</si>
  <si>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</si>
  <si>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</si>
  <si>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</si>
  <si>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</si>
  <si>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</si>
  <si>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</si>
  <si>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</si>
  <si>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</si>
  <si>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</si>
  <si>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</si>
  <si>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</si>
  <si>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</si>
  <si>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</si>
  <si>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</si>
  <si>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</si>
  <si>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</si>
  <si>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</si>
  <si>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</si>
  <si>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</si>
  <si>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</si>
  <si>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</si>
  <si>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</si>
  <si>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</si>
  <si>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</si>
  <si>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</si>
  <si>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</si>
  <si>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</si>
  <si>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</si>
  <si>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</si>
  <si>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</si>
  <si>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</si>
  <si>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</si>
  <si>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</si>
  <si>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</si>
  <si>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</si>
  <si>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</si>
  <si>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</si>
  <si>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</si>
  <si>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</si>
  <si>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</si>
  <si>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</si>
  <si>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</si>
  <si>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</si>
  <si>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</si>
  <si>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</si>
  <si>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</si>
  <si>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</si>
  <si>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</si>
  <si>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</si>
  <si>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</si>
  <si>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</si>
  <si>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</si>
  <si>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</si>
  <si>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</si>
  <si>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</si>
  <si>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</si>
  <si>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</si>
  <si>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</si>
  <si>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</si>
  <si>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</si>
  <si>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</si>
  <si>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</si>
  <si>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</si>
  <si>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</si>
  <si>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</si>
  <si>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</si>
  <si>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</si>
  <si>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</si>
  <si>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</si>
  <si>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</si>
  <si>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</si>
  <si>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</si>
  <si>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</si>
  <si>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</si>
  <si>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</si>
  <si>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</si>
  <si>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</si>
  <si>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</si>
  <si>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</si>
  <si>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</si>
  <si>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</si>
  <si>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</si>
  <si>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</si>
  <si>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</si>
  <si>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</si>
  <si>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</si>
  <si>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</si>
  <si>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</si>
  <si>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</si>
  <si>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</si>
  <si>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</si>
  <si>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</si>
  <si>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</si>
  <si>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</si>
  <si>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</si>
  <si>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</si>
  <si>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</si>
  <si>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</si>
  <si>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</si>
  <si>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</si>
  <si>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</si>
  <si>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</si>
  <si>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</si>
  <si>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</si>
  <si>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</si>
  <si>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</si>
  <si>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</si>
  <si>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</si>
  <si>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</si>
  <si>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</si>
  <si>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</si>
  <si>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</si>
  <si>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</si>
  <si>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</si>
  <si>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</si>
  <si>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</si>
  <si>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</si>
  <si>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</si>
  <si>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</si>
  <si>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</si>
  <si>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</si>
  <si>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</si>
  <si>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</si>
  <si>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</si>
  <si>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</si>
  <si>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</si>
  <si>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</si>
  <si>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</si>
  <si>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</si>
  <si>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</si>
  <si>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</si>
  <si>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</si>
  <si>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</si>
  <si>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</si>
  <si>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</si>
  <si>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</si>
  <si>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</si>
  <si>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</si>
  <si>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</si>
  <si>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</si>
  <si>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</si>
  <si>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</si>
  <si>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</si>
  <si>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</si>
  <si>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</si>
  <si>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</si>
  <si>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</si>
  <si>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</si>
  <si>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</si>
  <si>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</si>
  <si>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</si>
  <si>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</si>
  <si>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</si>
  <si>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</si>
  <si>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</si>
  <si>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</si>
  <si>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</si>
  <si>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</si>
  <si>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</si>
  <si>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</si>
  <si>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</si>
  <si>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</si>
  <si>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</si>
  <si>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</si>
  <si>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</si>
  <si>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</si>
  <si>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</si>
  <si>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</si>
  <si>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</si>
  <si>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</si>
  <si>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</si>
  <si>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</si>
  <si>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</si>
  <si>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</si>
  <si>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</si>
  <si>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</si>
  <si>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</si>
  <si>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</si>
  <si>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</si>
  <si>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</si>
  <si>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</si>
  <si>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</si>
  <si>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</si>
  <si>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</si>
  <si>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</si>
  <si>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</si>
  <si>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</si>
  <si>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</si>
  <si>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</si>
  <si>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</si>
  <si>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</si>
  <si>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</si>
  <si>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</si>
  <si>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</si>
  <si>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</si>
  <si>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</si>
  <si>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</si>
  <si>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</si>
  <si>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</si>
  <si>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</si>
  <si>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</si>
  <si>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</si>
  <si>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</si>
  <si>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</si>
  <si>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</si>
  <si>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</si>
  <si>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</si>
  <si>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</si>
  <si>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</si>
  <si>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</si>
  <si>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</si>
  <si>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</si>
  <si>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</si>
  <si>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</si>
  <si>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</si>
  <si>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</si>
  <si>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</si>
  <si>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</si>
  <si>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</si>
  <si>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</si>
  <si>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</si>
  <si>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</si>
  <si>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</si>
  <si>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</si>
  <si>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</si>
  <si>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</si>
  <si>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</si>
  <si>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</si>
  <si>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</si>
  <si>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</si>
  <si>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</si>
  <si>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</si>
  <si>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</si>
  <si>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</si>
  <si>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</si>
  <si>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</si>
  <si>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</si>
  <si>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</si>
  <si>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</si>
  <si>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</si>
  <si>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</si>
  <si>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</si>
  <si>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</si>
  <si>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</si>
  <si>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</si>
  <si>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</si>
  <si>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</si>
  <si>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</si>
  <si>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</si>
  <si>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</si>
  <si>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</si>
  <si>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</si>
  <si>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</si>
  <si>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</si>
  <si>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</si>
  <si>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</si>
  <si>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</si>
  <si>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</si>
  <si>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</si>
  <si>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</si>
  <si>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</si>
  <si>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</si>
  <si>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</si>
  <si>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</si>
  <si>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</si>
  <si>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</si>
  <si>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</si>
  <si>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</si>
  <si>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</si>
  <si>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</si>
  <si>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</si>
  <si>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</si>
  <si>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</si>
  <si>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</si>
  <si>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</si>
  <si>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</si>
  <si>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</si>
  <si>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</si>
  <si>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</si>
  <si>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</si>
  <si>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</si>
  <si>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</si>
  <si>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</si>
  <si>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</si>
  <si>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</si>
  <si>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</si>
  <si>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</si>
  <si>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</si>
  <si>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</si>
  <si>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</si>
  <si>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</si>
  <si>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</si>
  <si>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</si>
  <si>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</si>
  <si>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</si>
  <si>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</si>
  <si>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</si>
  <si>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</si>
  <si>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</si>
  <si>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</si>
  <si>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</si>
  <si>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</si>
  <si>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</si>
  <si>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</si>
  <si>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</si>
  <si>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</si>
  <si>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</si>
  <si>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</si>
  <si>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</si>
  <si>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</si>
  <si>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</si>
  <si>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</si>
  <si>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</si>
  <si>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</si>
  <si>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</si>
  <si>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</si>
  <si>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</si>
  <si>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</si>
  <si>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</si>
  <si>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</si>
  <si>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</si>
  <si>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</si>
  <si>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</si>
  <si>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</si>
  <si>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</si>
  <si>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</si>
  <si>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</si>
  <si>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</si>
  <si>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</si>
  <si>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</si>
  <si>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</si>
  <si>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</si>
  <si>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</si>
  <si>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</si>
  <si>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</si>
  <si>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</si>
  <si>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</si>
  <si>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</si>
  <si>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</si>
  <si>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</si>
  <si>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</si>
  <si>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</si>
  <si>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</si>
  <si>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</si>
  <si>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</si>
  <si>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</si>
  <si>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</si>
  <si>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</si>
  <si>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</si>
  <si>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</si>
  <si>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</si>
  <si>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</si>
  <si>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</si>
  <si>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</si>
  <si>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</si>
  <si>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</si>
  <si>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</si>
  <si>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</si>
  <si>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</si>
  <si>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</si>
  <si>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</si>
  <si>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</si>
  <si>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</si>
  <si>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</si>
  <si>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</si>
  <si>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</si>
  <si>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</si>
  <si>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</si>
  <si>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</si>
  <si>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</si>
  <si>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</si>
  <si>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</si>
  <si>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</si>
  <si>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</si>
  <si>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</si>
  <si>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</si>
  <si>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</si>
  <si>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</si>
  <si>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</si>
  <si>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</si>
  <si>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</si>
  <si>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</si>
  <si>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</si>
  <si>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</si>
  <si>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</si>
  <si>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</si>
  <si>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</si>
  <si>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</si>
  <si>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</si>
  <si>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</si>
  <si>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</si>
  <si>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</si>
  <si>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</si>
  <si>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</si>
  <si>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</si>
  <si>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</si>
  <si>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</si>
  <si>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</si>
  <si>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</si>
  <si>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</si>
  <si>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</si>
  <si>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</si>
  <si>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</si>
  <si>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</si>
  <si>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</si>
  <si>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</si>
  <si>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</si>
  <si>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</si>
  <si>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</si>
  <si>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</si>
  <si>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</si>
  <si>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</si>
  <si>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</si>
  <si>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</si>
  <si>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</si>
  <si>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</si>
  <si>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</si>
  <si>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</si>
  <si>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</si>
  <si>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</si>
  <si>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</si>
  <si>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</si>
  <si>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</si>
  <si>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</si>
  <si>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</si>
  <si>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</si>
  <si>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</si>
  <si>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</si>
  <si>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</si>
  <si>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</si>
  <si>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</si>
  <si>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</si>
  <si>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</si>
  <si>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</si>
  <si>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</si>
  <si>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</si>
  <si>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</si>
  <si>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</si>
  <si>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</si>
  <si>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</si>
  <si>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</si>
  <si>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</si>
  <si>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</si>
  <si>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</si>
  <si>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</si>
  <si>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</si>
  <si>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</si>
  <si>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</si>
  <si>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</si>
  <si>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</si>
  <si>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</si>
  <si>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</si>
  <si>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</si>
  <si>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</si>
  <si>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</si>
  <si>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</si>
  <si>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</si>
  <si>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</si>
  <si>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</si>
  <si>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</si>
  <si>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</si>
  <si>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</si>
  <si>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</si>
  <si>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</si>
  <si>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</si>
  <si>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</si>
  <si>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</si>
  <si>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</si>
  <si>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</si>
  <si>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</si>
  <si>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</si>
  <si>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</si>
  <si>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</si>
  <si>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</si>
  <si>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</si>
  <si>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</si>
  <si>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</si>
  <si>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</si>
  <si>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</si>
  <si>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</si>
  <si>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</si>
  <si>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</si>
  <si>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</si>
  <si>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</si>
  <si>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</si>
  <si>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</si>
  <si>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</si>
  <si>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</si>
  <si>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</si>
  <si>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</si>
  <si>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</si>
  <si>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</si>
  <si>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</si>
  <si>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</si>
  <si>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</si>
  <si>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</si>
  <si>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</si>
  <si>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</si>
  <si>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</si>
  <si>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</si>
  <si>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</si>
  <si>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</si>
  <si>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</si>
  <si>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</si>
  <si>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</si>
  <si>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</si>
  <si>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</si>
  <si>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</si>
  <si>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</si>
  <si>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</si>
  <si>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</si>
  <si>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</si>
  <si>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</si>
  <si>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</si>
  <si>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</si>
  <si>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</si>
  <si>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</si>
  <si>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</si>
  <si>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</si>
  <si>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</si>
  <si>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</si>
  <si>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</si>
  <si>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</si>
  <si>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</si>
  <si>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</si>
  <si>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</si>
  <si>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</si>
  <si>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</si>
  <si>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</si>
  <si>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</si>
  <si>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</si>
  <si>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</si>
  <si>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</si>
  <si>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</si>
  <si>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</si>
  <si>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</si>
  <si>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</si>
  <si>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</si>
  <si>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</si>
  <si>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</si>
  <si>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</si>
  <si>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</si>
  <si>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</si>
  <si>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</si>
  <si>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</si>
  <si>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</si>
  <si>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</si>
  <si>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</si>
  <si>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</si>
  <si>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</si>
  <si>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</si>
  <si>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</si>
  <si>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</si>
  <si>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</si>
  <si>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</si>
  <si>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</si>
  <si>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</si>
  <si>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</si>
  <si>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</si>
  <si>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</si>
  <si>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</si>
  <si>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</si>
  <si>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</si>
  <si>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</si>
  <si>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</si>
  <si>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</si>
  <si>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</si>
  <si>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</si>
  <si>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</si>
  <si>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</si>
  <si>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</si>
  <si>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</si>
  <si>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</si>
  <si>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</si>
  <si>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</si>
  <si>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</si>
  <si>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</si>
  <si>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</si>
  <si>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</si>
  <si>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</si>
  <si>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</si>
  <si>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</si>
  <si>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</si>
  <si>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</si>
  <si>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</si>
  <si>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</si>
  <si>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</si>
  <si>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</si>
  <si>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</si>
  <si>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</si>
  <si>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</si>
  <si>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</si>
  <si>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</si>
  <si>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</si>
  <si>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</si>
  <si>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</si>
  <si>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</si>
  <si>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</si>
  <si>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</si>
  <si>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</si>
  <si>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</si>
  <si>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</si>
  <si>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</si>
  <si>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</si>
  <si>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</si>
  <si>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</si>
  <si>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</si>
  <si>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</si>
  <si>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</si>
  <si>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</si>
  <si>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</si>
  <si>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</si>
  <si>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</si>
  <si>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</si>
  <si>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</si>
  <si>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</si>
  <si>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</si>
  <si>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</si>
  <si>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</si>
  <si>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</si>
  <si>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</si>
  <si>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</si>
  <si>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</si>
  <si>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</si>
  <si>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</si>
  <si>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</si>
  <si>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</si>
  <si>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</si>
  <si>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</si>
  <si>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</si>
  <si>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</si>
  <si>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</si>
  <si>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</si>
  <si>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</si>
  <si>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</si>
  <si>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</si>
  <si>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</si>
  <si>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</si>
  <si>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</si>
  <si>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</si>
  <si>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</si>
  <si>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</si>
  <si>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</si>
  <si>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</si>
  <si>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</si>
  <si>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</si>
  <si>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</si>
  <si>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</si>
  <si>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</si>
  <si>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</si>
  <si>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</si>
  <si>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</si>
  <si>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</si>
  <si>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</si>
  <si>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</si>
  <si>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</si>
  <si>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</si>
  <si>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</si>
  <si>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</si>
  <si>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</si>
  <si>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</si>
  <si>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</si>
  <si>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</si>
  <si>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</si>
  <si>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</si>
  <si>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</si>
  <si>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</si>
  <si>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</si>
  <si>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</si>
  <si>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</si>
  <si>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</si>
  <si>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</si>
  <si>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</si>
  <si>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</si>
  <si>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</si>
  <si>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</si>
  <si>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</si>
  <si>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</si>
  <si>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</si>
  <si>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</si>
  <si>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</si>
  <si>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</si>
  <si>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</si>
  <si>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</si>
  <si>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</si>
  <si>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</si>
  <si>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</si>
  <si>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</si>
  <si>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</si>
  <si>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</si>
  <si>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</si>
  <si>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</si>
  <si>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</si>
  <si>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</si>
  <si>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</si>
  <si>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</si>
  <si>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</si>
  <si>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</si>
  <si>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</si>
  <si>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</si>
  <si>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</si>
  <si>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</si>
  <si>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</si>
  <si>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</si>
  <si>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</si>
  <si>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</si>
  <si>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</si>
  <si>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</si>
  <si>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</si>
  <si>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</si>
  <si>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</si>
  <si>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</si>
  <si>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</si>
  <si>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</si>
  <si>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</si>
  <si>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</si>
  <si>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</si>
  <si>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</si>
  <si>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</si>
  <si>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</si>
  <si>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</si>
  <si>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</si>
  <si>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</si>
  <si>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</si>
  <si>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</si>
  <si>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</si>
  <si>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</si>
  <si>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</si>
  <si>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</si>
  <si>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</si>
  <si>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</si>
  <si>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</si>
  <si>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</si>
  <si>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</si>
  <si>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</si>
  <si>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</si>
  <si>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</si>
  <si>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</si>
  <si>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</si>
  <si>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</si>
  <si>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</si>
  <si>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</si>
  <si>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</si>
  <si>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</si>
  <si>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</si>
  <si>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</si>
  <si>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</si>
  <si>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</si>
  <si>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</si>
  <si>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</si>
  <si>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</si>
  <si>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</si>
  <si>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</si>
  <si>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</si>
  <si>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</si>
  <si>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</si>
  <si>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</si>
  <si>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</si>
  <si>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</si>
  <si>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</si>
  <si>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</si>
  <si>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</si>
  <si>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</si>
  <si>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</si>
  <si>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</si>
  <si>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</si>
  <si>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</si>
  <si>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</si>
  <si>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</si>
  <si>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</si>
  <si>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</si>
  <si>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</si>
  <si>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</si>
  <si>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</si>
  <si>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</si>
  <si>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</si>
  <si>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</si>
  <si>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</si>
  <si>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</si>
  <si>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</si>
  <si>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</si>
  <si>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</si>
  <si>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</si>
  <si>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</si>
  <si>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</si>
  <si>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</si>
  <si>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</si>
  <si>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</si>
  <si>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</si>
  <si>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</si>
  <si>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</si>
  <si>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</si>
  <si>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</si>
  <si>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</si>
  <si>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</si>
  <si>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</si>
  <si>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</si>
  <si>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</si>
  <si>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</si>
  <si>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</si>
  <si>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</si>
  <si>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</si>
  <si>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</si>
  <si>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</si>
  <si>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</si>
  <si>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</si>
  <si>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</si>
  <si>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</si>
  <si>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</si>
  <si>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</si>
  <si>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</si>
  <si>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</si>
  <si>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</si>
  <si>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</si>
  <si>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</si>
  <si>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</si>
  <si>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</si>
  <si>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</si>
  <si>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</si>
  <si>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</si>
  <si>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</si>
  <si>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</si>
  <si>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</si>
  <si>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</si>
  <si>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</si>
  <si>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</si>
  <si>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</si>
  <si>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</si>
  <si>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</si>
  <si>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</si>
  <si>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</si>
  <si>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</si>
  <si>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</si>
  <si>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</si>
  <si>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</si>
  <si>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</si>
  <si>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</si>
  <si>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</si>
  <si>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</si>
  <si>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</si>
  <si>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</si>
  <si>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</si>
  <si>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</si>
  <si>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</si>
  <si>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</si>
  <si>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</si>
  <si>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</si>
  <si>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</si>
  <si>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</si>
  <si>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</si>
  <si>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</si>
  <si>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</si>
  <si>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</si>
  <si>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</si>
  <si>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</si>
  <si>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</si>
  <si>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</si>
  <si>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</si>
  <si>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</si>
  <si>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</si>
  <si>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</si>
  <si>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</si>
  <si>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</si>
  <si>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</si>
  <si>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</si>
  <si>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</si>
  <si>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</si>
  <si>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</si>
  <si>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</si>
  <si>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</si>
  <si>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</si>
  <si>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</si>
  <si>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</si>
  <si>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</si>
  <si>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</si>
  <si>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</si>
  <si>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</si>
  <si>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</si>
  <si>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</si>
  <si>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</si>
  <si>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</si>
  <si>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</si>
  <si>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</si>
  <si>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</si>
  <si>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</si>
  <si>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</si>
  <si>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</si>
  <si>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</si>
  <si>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</si>
  <si>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</si>
  <si>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</si>
  <si>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</si>
  <si>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</si>
  <si>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</si>
  <si>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</si>
  <si>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</si>
  <si>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</si>
  <si>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</si>
  <si>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</si>
  <si>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</si>
  <si>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</si>
  <si>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</si>
  <si>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</si>
  <si>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</si>
  <si>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</si>
  <si>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</si>
  <si>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</si>
  <si>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</si>
  <si>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</si>
  <si>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</si>
  <si>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</si>
  <si>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</si>
  <si>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</si>
  <si>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</si>
  <si>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</si>
  <si>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</si>
  <si>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</si>
  <si>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</si>
  <si>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</si>
  <si>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</si>
  <si>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</si>
  <si>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</si>
  <si>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</si>
  <si>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</si>
  <si>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</si>
  <si>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</si>
  <si>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</si>
  <si>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</si>
  <si>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</si>
  <si>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</si>
  <si>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</si>
  <si>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</si>
  <si>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</si>
  <si>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</si>
  <si>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</si>
  <si>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</si>
  <si>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</si>
  <si>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</si>
  <si>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</si>
  <si>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</si>
  <si>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</si>
  <si>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</si>
  <si>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</si>
  <si>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</si>
  <si>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</si>
  <si>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</si>
  <si>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</si>
  <si>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</si>
  <si>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</si>
  <si>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</si>
  <si>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</si>
  <si>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</si>
  <si>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</si>
  <si>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</si>
  <si>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</si>
  <si>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</si>
  <si>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</si>
  <si>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</si>
  <si>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</si>
  <si>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</si>
  <si>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</si>
  <si>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</si>
  <si>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</si>
  <si>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</si>
  <si>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</si>
  <si>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</si>
  <si>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</si>
  <si>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</si>
  <si>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</si>
  <si>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</si>
  <si>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</si>
  <si>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</si>
  <si>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</si>
  <si>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</si>
  <si>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</si>
  <si>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</si>
  <si>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</si>
  <si>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</si>
  <si>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</si>
  <si>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</si>
  <si>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</si>
  <si>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</si>
  <si>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</si>
  <si>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</si>
  <si>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</si>
  <si>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</si>
  <si>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</si>
  <si>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</si>
  <si>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</si>
  <si>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</si>
  <si>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</si>
  <si>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</si>
  <si>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</si>
  <si>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</si>
  <si>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</si>
  <si>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</si>
  <si>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</si>
  <si>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</si>
  <si>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</si>
  <si>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</si>
  <si>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</si>
  <si>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</si>
  <si>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</si>
  <si>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</si>
  <si>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</si>
  <si>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</si>
  <si>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</si>
  <si>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</si>
  <si>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</si>
  <si>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</si>
  <si>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</si>
  <si>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</si>
  <si>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</si>
  <si>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</si>
  <si>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</si>
  <si>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</si>
  <si>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</si>
  <si>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</si>
  <si>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</si>
  <si>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</si>
  <si>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</si>
  <si>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</si>
  <si>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</si>
  <si>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</si>
  <si>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</si>
  <si>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</si>
  <si>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</si>
  <si>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</si>
  <si>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</si>
  <si>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</si>
  <si>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</si>
  <si>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</si>
  <si>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</si>
  <si>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</si>
  <si>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</si>
  <si>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</si>
  <si>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</si>
  <si>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</si>
  <si>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</si>
  <si>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</si>
  <si>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</si>
  <si>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</si>
  <si>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</si>
  <si>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</si>
  <si>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</si>
  <si>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</si>
  <si>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</si>
  <si>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</si>
  <si>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</si>
  <si>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</si>
  <si>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</si>
  <si>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</si>
  <si>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</si>
  <si>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</si>
  <si>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</si>
  <si>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</si>
  <si>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</si>
  <si>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</si>
  <si>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</si>
  <si>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</si>
  <si>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</si>
  <si>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</si>
  <si>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</si>
  <si>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</si>
  <si>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</si>
  <si>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</si>
  <si>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</si>
  <si>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</si>
  <si>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</si>
  <si>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</si>
  <si>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</si>
  <si>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</si>
  <si>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</si>
  <si>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</si>
  <si>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</si>
  <si>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</si>
  <si>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</si>
  <si>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</si>
  <si>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</si>
  <si>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</si>
  <si>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</si>
  <si>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</si>
  <si>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</si>
  <si>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</si>
  <si>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</si>
  <si>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</si>
  <si>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</si>
  <si>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</si>
  <si>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</si>
  <si>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</si>
  <si>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</si>
  <si>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</si>
  <si>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</si>
  <si>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</si>
  <si>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</si>
  <si>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</si>
  <si>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</si>
  <si>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</si>
  <si>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</si>
  <si>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</si>
  <si>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</si>
  <si>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</si>
  <si>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</si>
  <si>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</si>
  <si>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</si>
  <si>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</si>
  <si>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</si>
  <si>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</si>
  <si>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</si>
  <si>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</si>
  <si>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</si>
  <si>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</si>
  <si>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</si>
  <si>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</si>
  <si>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</si>
  <si>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</si>
  <si>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</si>
  <si>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</si>
  <si>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</si>
  <si>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</si>
  <si>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</si>
  <si>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</si>
  <si>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</si>
  <si>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</si>
  <si>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</si>
  <si>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</si>
  <si>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</si>
  <si>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</si>
  <si>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</si>
  <si>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</si>
  <si>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</si>
  <si>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</si>
  <si>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</si>
  <si>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</si>
  <si>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</si>
  <si>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</si>
  <si>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</si>
  <si>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</si>
  <si>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</si>
  <si>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</si>
  <si>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</si>
  <si>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</si>
  <si>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</si>
  <si>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</si>
  <si>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</si>
  <si>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</si>
  <si>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</si>
  <si>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</si>
  <si>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</si>
  <si>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</si>
  <si>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</si>
  <si>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</si>
  <si>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</si>
  <si>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</si>
  <si>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</si>
  <si>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</si>
  <si>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</si>
  <si>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</si>
  <si>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</si>
  <si>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</si>
  <si>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</si>
  <si>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</si>
  <si>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</si>
  <si>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</si>
  <si>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</si>
  <si>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</si>
  <si>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</si>
  <si>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</si>
  <si>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</si>
  <si>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</si>
  <si>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</si>
  <si>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</si>
  <si>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</si>
  <si>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</si>
  <si>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</si>
  <si>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</si>
  <si>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</si>
  <si>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</si>
  <si>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</si>
  <si>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</si>
  <si>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</si>
  <si>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</si>
  <si>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</si>
  <si>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</si>
  <si>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</si>
  <si>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</si>
  <si>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</si>
  <si>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</si>
  <si>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</si>
  <si>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</si>
  <si>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</si>
  <si>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</si>
  <si>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</si>
  <si>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</si>
  <si>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</si>
  <si>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</si>
  <si>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</si>
  <si>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</si>
  <si>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</si>
  <si>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</si>
  <si>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</si>
  <si>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</si>
  <si>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</si>
  <si>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</si>
  <si>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</si>
  <si>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</si>
  <si>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</si>
  <si>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</si>
  <si>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</si>
  <si>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</si>
  <si>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</si>
  <si>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</si>
  <si>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</si>
  <si>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</si>
  <si>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</si>
  <si>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</si>
  <si>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</si>
  <si>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</si>
  <si>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</si>
  <si>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</si>
  <si>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</si>
  <si>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</si>
  <si>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</si>
  <si>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</si>
  <si>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</si>
  <si>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</si>
  <si>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</si>
  <si>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</si>
  <si>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</si>
  <si>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</si>
  <si>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</si>
  <si>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</si>
  <si>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</si>
  <si>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</si>
  <si>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</si>
  <si>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</si>
  <si>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</si>
  <si>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</si>
  <si>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</si>
  <si>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</si>
  <si>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</si>
  <si>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</si>
  <si>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</si>
  <si>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</si>
  <si>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</si>
  <si>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</si>
  <si>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</si>
  <si>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</si>
  <si>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</si>
  <si>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</si>
  <si>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</si>
  <si>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</si>
  <si>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</si>
  <si>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</si>
  <si>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</si>
  <si>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</si>
  <si>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</si>
  <si>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</si>
  <si>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</si>
  <si>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</si>
  <si>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</si>
  <si>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</si>
  <si>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</si>
  <si>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</si>
  <si>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</si>
  <si>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</si>
  <si>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</si>
  <si>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</si>
  <si>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</si>
  <si>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</si>
  <si>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</si>
  <si>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</si>
  <si>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</si>
  <si>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</si>
  <si>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</si>
  <si>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</si>
  <si>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</si>
  <si>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</si>
  <si>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</si>
  <si>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</si>
  <si>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</si>
  <si>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</si>
  <si>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</si>
  <si>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</si>
  <si>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</si>
  <si>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</si>
  <si>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</si>
  <si>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</si>
  <si>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</si>
  <si>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</si>
  <si>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</si>
  <si>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</si>
  <si>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</si>
  <si>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</si>
  <si>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</si>
  <si>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</si>
  <si>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</si>
  <si>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</si>
  <si>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</si>
  <si>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</si>
  <si>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</si>
  <si>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</si>
  <si>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</si>
  <si>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</si>
  <si>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</si>
  <si>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</si>
  <si>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</si>
  <si>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</si>
  <si>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</si>
  <si>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</si>
  <si>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</si>
  <si>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</si>
  <si>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</si>
  <si>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</si>
  <si>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</si>
  <si>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</si>
  <si>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</si>
  <si>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</si>
  <si>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</si>
  <si>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</si>
  <si>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</si>
  <si>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</si>
  <si>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</si>
  <si>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</si>
  <si>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</si>
  <si>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</si>
  <si>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</si>
  <si>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</si>
  <si>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</si>
  <si>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</si>
  <si>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</si>
  <si>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</si>
  <si>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</si>
  <si>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</si>
  <si>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</si>
  <si>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</si>
  <si>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</si>
  <si>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</si>
  <si>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</si>
  <si>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</si>
  <si>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</si>
  <si>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</si>
  <si>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</si>
  <si>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</si>
  <si>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</si>
  <si>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</si>
  <si>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</si>
  <si>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</si>
  <si>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</si>
  <si>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</si>
  <si>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</si>
  <si>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</si>
  <si>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</si>
  <si>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</si>
  <si>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</si>
  <si>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</si>
  <si>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</si>
  <si>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</si>
  <si>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</si>
  <si>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</si>
  <si>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</si>
  <si>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</si>
  <si>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</si>
  <si>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</si>
  <si>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</si>
  <si>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</si>
  <si>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</si>
  <si>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</si>
  <si>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</si>
  <si>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</si>
  <si>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</si>
  <si>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</si>
  <si>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</si>
  <si>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</si>
  <si>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</si>
  <si>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</si>
  <si>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</si>
  <si>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</si>
  <si>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</si>
  <si>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</si>
  <si>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</si>
  <si>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</si>
  <si>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</si>
  <si>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</si>
  <si>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</si>
  <si>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</si>
  <si>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</si>
  <si>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</si>
  <si>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</si>
  <si>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</si>
  <si>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</si>
  <si>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</si>
  <si>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</si>
  <si>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</si>
  <si>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</si>
  <si>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</si>
  <si>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</si>
  <si>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</si>
  <si>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</si>
  <si>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</si>
  <si>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</si>
  <si>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</si>
  <si>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</si>
  <si>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</si>
  <si>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</si>
  <si>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</si>
  <si>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</si>
  <si>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</si>
  <si>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</si>
  <si>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</si>
  <si>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</si>
  <si>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</si>
  <si>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</si>
  <si>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</si>
  <si>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</si>
  <si>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</si>
  <si>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</si>
  <si>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</si>
  <si>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</si>
  <si>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</si>
  <si>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</si>
  <si>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</si>
  <si>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</si>
  <si>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</si>
  <si>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</si>
  <si>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</si>
  <si>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</si>
  <si>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</si>
  <si>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</si>
  <si>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</si>
  <si>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</si>
  <si>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</si>
  <si>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</si>
  <si>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</si>
  <si>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</si>
  <si>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</si>
  <si>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</si>
  <si>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</si>
  <si>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</si>
  <si>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</si>
  <si>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</si>
  <si>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</si>
  <si>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</si>
  <si>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</si>
  <si>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</si>
  <si>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</si>
  <si>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</si>
  <si>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</si>
  <si>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</si>
  <si>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</si>
  <si>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</si>
  <si>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</si>
  <si>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</si>
  <si>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</si>
  <si>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</si>
  <si>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</si>
  <si>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</si>
  <si>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</si>
  <si>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</si>
  <si>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</si>
  <si>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</si>
  <si>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</si>
  <si>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</si>
  <si>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</si>
  <si>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</si>
  <si>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</si>
  <si>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</si>
  <si>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</si>
  <si>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</si>
  <si>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</si>
  <si>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</si>
  <si>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</si>
  <si>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</si>
  <si>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</si>
  <si>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</si>
  <si>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</si>
  <si>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</si>
  <si>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</si>
  <si>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</si>
  <si>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</si>
  <si>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</si>
  <si>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</si>
  <si>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</si>
  <si>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</si>
  <si>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</si>
  <si>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</si>
  <si>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</si>
  <si>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</si>
  <si>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</si>
  <si>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</si>
  <si>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</si>
  <si>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</si>
  <si>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</si>
  <si>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</si>
  <si>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</si>
  <si>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</si>
  <si>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</si>
  <si>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</si>
  <si>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</si>
  <si>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</si>
  <si>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</si>
  <si>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</si>
  <si>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</si>
  <si>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</si>
  <si>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</si>
  <si>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</si>
  <si>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</si>
  <si>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</si>
  <si>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</si>
  <si>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</si>
  <si>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</si>
  <si>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</si>
  <si>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</si>
  <si>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</si>
  <si>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</si>
  <si>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</si>
  <si>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</si>
  <si>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</si>
  <si>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</si>
  <si>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</si>
  <si>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</si>
  <si>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</si>
  <si>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</si>
  <si>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</si>
  <si>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</si>
  <si>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</si>
  <si>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</si>
  <si>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</si>
  <si>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</si>
  <si>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</si>
  <si>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</si>
  <si>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</si>
  <si>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</si>
  <si>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</si>
  <si>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</si>
  <si>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</si>
  <si>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</si>
  <si>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</si>
  <si>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</si>
  <si>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</si>
  <si>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</si>
  <si>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</si>
  <si>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</si>
  <si>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</si>
  <si>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</si>
  <si>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</si>
  <si>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</si>
  <si>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</si>
  <si>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</si>
  <si>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</si>
  <si>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</si>
  <si>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</si>
  <si>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</si>
  <si>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</si>
  <si>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</si>
  <si>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</si>
  <si>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</si>
  <si>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</si>
  <si>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</si>
  <si>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</si>
  <si>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</si>
  <si>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</si>
  <si>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</si>
  <si>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</si>
  <si>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</si>
  <si>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</si>
  <si>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</si>
  <si>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</si>
  <si>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</si>
  <si>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</si>
  <si>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</si>
  <si>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</si>
  <si>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</si>
  <si>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</si>
  <si>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</si>
  <si>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</si>
  <si>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</si>
  <si>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</si>
  <si>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</si>
  <si>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</si>
  <si>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</si>
  <si>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</si>
  <si>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</si>
  <si>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</si>
  <si>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</si>
  <si>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</si>
  <si>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</si>
  <si>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</si>
  <si>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</si>
  <si>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</si>
  <si>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</si>
  <si>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</si>
  <si>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</si>
  <si>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</si>
  <si>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</si>
  <si>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</si>
  <si>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</si>
  <si>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</si>
  <si>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</si>
  <si>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</si>
  <si>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</si>
  <si>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</si>
  <si>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</si>
  <si>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</si>
  <si>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</si>
  <si>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</si>
  <si>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</si>
  <si>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</si>
  <si>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</si>
  <si>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</si>
  <si>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</si>
  <si>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</si>
  <si>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</si>
  <si>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</si>
  <si>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</si>
  <si>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</si>
  <si>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</si>
  <si>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</si>
  <si>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</si>
  <si>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</si>
  <si>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</si>
  <si>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</si>
  <si>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</si>
  <si>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</si>
  <si>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</si>
  <si>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</si>
  <si>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</si>
  <si>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</si>
  <si>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</si>
  <si>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</si>
  <si>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</si>
  <si>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</si>
  <si>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</si>
  <si>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</si>
  <si>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</si>
  <si>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</si>
  <si>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</si>
  <si>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</si>
  <si>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</si>
  <si>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</si>
  <si>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</si>
  <si>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</si>
  <si>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</si>
  <si>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</si>
  <si>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</si>
  <si>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</si>
  <si>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</si>
  <si>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</si>
  <si>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</si>
  <si>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</si>
  <si>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</si>
  <si>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</si>
  <si>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</si>
  <si>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</si>
  <si>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</si>
  <si>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</si>
  <si>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</si>
  <si>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</si>
  <si>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</si>
  <si>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</si>
  <si>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</si>
  <si>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</si>
  <si>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</si>
  <si>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</si>
  <si>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</si>
  <si>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</si>
  <si>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</si>
  <si>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</si>
  <si>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</si>
  <si>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</si>
  <si>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</si>
  <si>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</si>
  <si>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</si>
  <si>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</si>
  <si>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</si>
  <si>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</si>
  <si>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</si>
  <si>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</si>
  <si>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</si>
  <si>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</si>
  <si>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</si>
  <si>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</si>
  <si>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</si>
  <si>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</si>
  <si>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</si>
  <si>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</si>
  <si>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</si>
  <si>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</si>
  <si>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</si>
  <si>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</si>
  <si>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</si>
  <si>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</si>
  <si>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</si>
  <si>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</si>
  <si>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</si>
  <si>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</si>
  <si>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</si>
  <si>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</si>
  <si>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</si>
  <si>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</si>
  <si>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</si>
  <si>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</si>
  <si>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</si>
  <si>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</si>
  <si>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</si>
  <si>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</si>
  <si>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</si>
  <si>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</si>
  <si>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</si>
  <si>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</si>
  <si>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</si>
  <si>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</si>
  <si>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</si>
  <si>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</si>
  <si>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</si>
  <si>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</si>
  <si>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</si>
  <si>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</si>
  <si>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</si>
  <si>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</si>
  <si>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</si>
  <si>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</si>
  <si>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</si>
  <si>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</si>
  <si>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</si>
  <si>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</si>
  <si>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</si>
  <si>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</si>
  <si>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</si>
  <si>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</si>
  <si>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</si>
  <si>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</si>
  <si>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</si>
  <si>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</si>
  <si>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</si>
  <si>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</si>
  <si>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</si>
  <si>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</si>
  <si>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</si>
  <si>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</si>
  <si>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</si>
  <si>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</si>
  <si>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</si>
  <si>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</si>
  <si>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</si>
  <si>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</si>
  <si>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</si>
  <si>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</si>
  <si>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</si>
  <si>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</si>
  <si>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</si>
  <si>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</si>
  <si>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</si>
  <si>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</si>
  <si>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</si>
  <si>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</si>
  <si>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</si>
  <si>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</si>
  <si>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</si>
  <si>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</si>
  <si>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</si>
  <si>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</si>
  <si>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</si>
  <si>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</si>
  <si>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</si>
  <si>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</si>
  <si>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</si>
  <si>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</si>
  <si>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</si>
  <si>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</si>
  <si>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</si>
  <si>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</si>
  <si>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</si>
  <si>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</si>
  <si>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</si>
  <si>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</si>
  <si>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</si>
  <si>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</si>
  <si>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</si>
  <si>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</si>
  <si>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</si>
  <si>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</si>
  <si>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</si>
  <si>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</si>
  <si>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</si>
  <si>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</si>
  <si>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</si>
  <si>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</si>
  <si>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</si>
  <si>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</si>
  <si>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</si>
  <si>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</si>
  <si>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</si>
  <si>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</si>
  <si>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</si>
  <si>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</si>
  <si>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</si>
  <si>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</si>
  <si>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</si>
  <si>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</si>
  <si>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</si>
  <si>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</si>
  <si>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</si>
  <si>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</si>
  <si>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</si>
  <si>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</si>
  <si>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</si>
  <si>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</si>
  <si>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</si>
  <si>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</si>
  <si>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</si>
  <si>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</si>
  <si>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</si>
  <si>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</si>
  <si>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</si>
  <si>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</si>
  <si>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</si>
  <si>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</si>
  <si>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</si>
  <si>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</si>
  <si>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</si>
  <si>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</si>
  <si>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</si>
  <si>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</si>
  <si>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</si>
  <si>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</si>
  <si>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</si>
  <si>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</si>
  <si>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</si>
  <si>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</si>
  <si>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</si>
  <si>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</si>
  <si>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</si>
  <si>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</si>
  <si>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</si>
  <si>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</si>
  <si>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</si>
  <si>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</si>
  <si>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</si>
  <si>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</si>
  <si>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</si>
  <si>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</si>
  <si>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</si>
  <si>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</si>
  <si>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</si>
  <si>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</si>
  <si>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</si>
  <si>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</si>
  <si>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</si>
  <si>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</si>
  <si>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</si>
  <si>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</si>
  <si>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</si>
  <si>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</si>
  <si>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</si>
  <si>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</si>
  <si>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</si>
  <si>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</si>
  <si>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</si>
  <si>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</si>
  <si>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</si>
  <si>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</si>
  <si>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</si>
  <si>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</si>
  <si>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</si>
  <si>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</si>
  <si>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</si>
  <si>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</si>
  <si>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</si>
  <si>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</si>
  <si>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</si>
  <si>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</si>
  <si>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</si>
  <si>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</si>
  <si>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</si>
  <si>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</si>
  <si>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</si>
  <si>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</si>
  <si>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</si>
  <si>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</si>
  <si>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</si>
  <si>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</si>
  <si>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</si>
  <si>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</si>
  <si>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</si>
  <si>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</si>
  <si>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</si>
  <si>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</si>
  <si>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</si>
  <si>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</si>
  <si>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</si>
  <si>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</si>
  <si>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</si>
  <si>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</si>
  <si>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</si>
  <si>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</si>
  <si>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</si>
  <si>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</si>
  <si>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</si>
  <si>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</si>
  <si>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</si>
  <si>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</si>
  <si>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</si>
  <si>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</si>
  <si>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</si>
  <si>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</si>
  <si>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</si>
  <si>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</si>
  <si>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</si>
  <si>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</si>
  <si>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</si>
  <si>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</si>
  <si>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</si>
  <si>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</si>
  <si>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</si>
  <si>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</si>
  <si>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</si>
  <si>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</si>
  <si>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</si>
  <si>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</si>
  <si>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</si>
  <si>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</si>
  <si>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</si>
  <si>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</si>
  <si>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</si>
  <si>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</si>
  <si>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</si>
  <si>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</si>
  <si>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</si>
  <si>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</si>
  <si>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</si>
  <si>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</si>
  <si>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</si>
  <si>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</si>
  <si>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</si>
  <si>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</si>
  <si>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</si>
  <si>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</si>
  <si>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</si>
  <si>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</si>
  <si>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</si>
  <si>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</si>
  <si>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</si>
  <si>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</si>
  <si>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</si>
  <si>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</si>
  <si>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</si>
  <si>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</si>
  <si>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</si>
  <si>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</si>
  <si>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</si>
  <si>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</si>
  <si>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</si>
  <si>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</si>
  <si>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</si>
  <si>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</si>
  <si>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</si>
  <si>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</si>
  <si>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</si>
  <si>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</si>
  <si>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</si>
  <si>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</si>
  <si>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</si>
  <si>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</si>
  <si>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</si>
  <si>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</si>
  <si>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</si>
  <si>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</si>
  <si>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</si>
  <si>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</si>
  <si>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</si>
  <si>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</si>
  <si>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</si>
  <si>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</si>
  <si>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</si>
  <si>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</si>
  <si>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</si>
  <si>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</si>
  <si>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</si>
  <si>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</si>
  <si>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</si>
  <si>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</si>
  <si>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</si>
  <si>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</si>
  <si>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</si>
  <si>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</si>
  <si>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</si>
  <si>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</si>
  <si>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</si>
  <si>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</si>
  <si>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</si>
  <si>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</si>
  <si>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</si>
  <si>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</si>
  <si>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</si>
  <si>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</si>
  <si>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</si>
  <si>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</si>
  <si>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</si>
  <si>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</si>
  <si>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</si>
  <si>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</si>
  <si>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</si>
  <si>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</si>
  <si>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</si>
  <si>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</si>
  <si>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</si>
  <si>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</si>
  <si>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</si>
  <si>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</si>
  <si>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</si>
  <si>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</si>
  <si>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</si>
  <si>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</si>
  <si>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</si>
  <si>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</si>
  <si>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</si>
  <si>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</si>
  <si>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</si>
  <si>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</si>
  <si>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</si>
  <si>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</si>
  <si>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</si>
  <si>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</si>
  <si>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</si>
  <si>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</si>
  <si>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</si>
  <si>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</si>
  <si>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</si>
  <si>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</si>
  <si>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</si>
  <si>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</si>
  <si>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</si>
  <si>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</si>
  <si>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</si>
  <si>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</si>
  <si>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</si>
  <si>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</si>
  <si>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</si>
  <si>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</si>
  <si>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</si>
  <si>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</si>
  <si>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</si>
  <si>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</si>
  <si>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</si>
  <si>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</si>
  <si>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</si>
  <si>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</si>
  <si>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</si>
  <si>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</si>
  <si>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</si>
  <si>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</si>
  <si>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</si>
  <si>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</si>
  <si>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</si>
  <si>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</si>
  <si>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</si>
  <si>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</si>
  <si>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</si>
  <si>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</si>
  <si>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</si>
  <si>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</si>
  <si>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</si>
  <si>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</si>
  <si>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</si>
  <si>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</si>
  <si>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</si>
  <si>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</si>
  <si>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</si>
  <si>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</si>
  <si>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</si>
  <si>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</si>
  <si>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</si>
  <si>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</si>
  <si>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</si>
  <si>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</si>
  <si>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</si>
  <si>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</si>
  <si>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</si>
  <si>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</si>
  <si>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</si>
  <si>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</si>
  <si>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</si>
  <si>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</si>
  <si>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</si>
  <si>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</si>
  <si>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</si>
  <si>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</si>
  <si>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</si>
  <si>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</si>
  <si>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</si>
  <si>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</si>
  <si>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</si>
  <si>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</si>
  <si>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</si>
  <si>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</si>
  <si>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</si>
  <si>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</si>
  <si>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</si>
  <si>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</si>
  <si>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</si>
  <si>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</si>
  <si>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</si>
  <si>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</si>
  <si>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</si>
  <si>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</si>
  <si>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</si>
  <si>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</si>
  <si>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</si>
  <si>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</si>
  <si>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</si>
  <si>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</si>
  <si>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</si>
  <si>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</si>
  <si>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</si>
  <si>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</si>
  <si>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</si>
  <si>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</si>
  <si>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</si>
  <si>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</si>
  <si>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</si>
  <si>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</si>
  <si>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</si>
  <si>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</si>
  <si>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</si>
  <si>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</si>
  <si>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</si>
  <si>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</si>
  <si>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</si>
  <si>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</si>
  <si>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</si>
  <si>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</si>
  <si>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</si>
  <si>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</si>
  <si>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</si>
  <si>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</si>
  <si>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</si>
  <si>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</si>
  <si>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</si>
  <si>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</si>
  <si>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</si>
  <si>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</si>
  <si>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</si>
  <si>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</si>
  <si>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</si>
  <si>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</si>
  <si>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</si>
  <si>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</si>
  <si>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</si>
  <si>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</si>
  <si>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</si>
  <si>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</si>
  <si>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</si>
  <si>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</si>
  <si>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</si>
  <si>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</si>
  <si>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</si>
  <si>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</si>
  <si>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</si>
  <si>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</si>
  <si>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</si>
  <si>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</si>
  <si>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</si>
  <si>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</si>
  <si>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</si>
  <si>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</si>
  <si>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</si>
  <si>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</si>
  <si>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</si>
  <si>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</si>
  <si>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</si>
  <si>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</si>
  <si>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</si>
  <si>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</si>
  <si>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</si>
  <si>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</si>
  <si>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</si>
  <si>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</si>
  <si>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</si>
  <si>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</si>
  <si>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</si>
  <si>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</si>
  <si>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</si>
  <si>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</si>
  <si>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</si>
  <si>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</si>
  <si>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</si>
  <si>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</si>
  <si>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</si>
  <si>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</si>
  <si>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</si>
  <si>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</si>
  <si>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</si>
  <si>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</si>
  <si>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</si>
  <si>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</si>
  <si>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</si>
  <si>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</si>
  <si>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</si>
  <si>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</si>
  <si>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</si>
  <si>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</si>
  <si>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</si>
  <si>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</si>
  <si>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</si>
  <si>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</si>
  <si>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</si>
  <si>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</si>
  <si>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</si>
  <si>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</si>
  <si>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</si>
  <si>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</si>
  <si>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</si>
  <si>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</si>
  <si>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</si>
  <si>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</si>
  <si>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</si>
  <si>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</si>
  <si>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</si>
  <si>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</si>
  <si>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</si>
  <si>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</si>
  <si>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</si>
  <si>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</si>
  <si>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</si>
  <si>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</si>
  <si>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</si>
  <si>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</si>
  <si>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</si>
  <si>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</si>
  <si>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</si>
  <si>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</si>
  <si>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</si>
  <si>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</si>
  <si>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</si>
  <si>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</si>
  <si>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</si>
  <si>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</si>
  <si>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</si>
  <si>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</si>
  <si>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</si>
  <si>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</si>
  <si>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</si>
  <si>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</si>
  <si>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</si>
  <si>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</si>
  <si>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</si>
  <si>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</si>
  <si>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</si>
  <si>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</si>
  <si>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</si>
  <si>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</si>
  <si>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</si>
  <si>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</si>
  <si>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</si>
  <si>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</si>
  <si>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</si>
  <si>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</si>
  <si>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</si>
  <si>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</si>
  <si>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</si>
  <si>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</si>
  <si>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</si>
  <si>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</si>
  <si>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</si>
  <si>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</si>
  <si>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</si>
  <si>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</si>
  <si>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</si>
  <si>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</si>
  <si>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</si>
  <si>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</si>
  <si>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</si>
  <si>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</si>
  <si>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</si>
  <si>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</si>
  <si>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</si>
  <si>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</si>
  <si>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</si>
  <si>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</si>
  <si>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</si>
  <si>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</si>
  <si>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</si>
  <si>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</si>
  <si>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</si>
  <si>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</si>
  <si>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</si>
  <si>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</si>
  <si>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</si>
  <si>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</si>
  <si>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</si>
  <si>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</si>
  <si>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</si>
  <si>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</si>
  <si>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</si>
  <si>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</si>
  <si>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</si>
  <si>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</si>
  <si>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</si>
  <si>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</si>
  <si>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</si>
  <si>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</si>
  <si>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</si>
  <si>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</si>
  <si>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</si>
  <si>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</si>
  <si>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</si>
  <si>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</si>
  <si>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</si>
  <si>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</si>
  <si>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</si>
  <si>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</si>
  <si>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</si>
  <si>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</si>
  <si>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</si>
  <si>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</si>
  <si>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</si>
  <si>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</si>
  <si>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</si>
  <si>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</si>
  <si>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</si>
  <si>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</si>
  <si>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</si>
  <si>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</si>
  <si>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</si>
  <si>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</si>
  <si>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</si>
  <si>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</si>
  <si>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</si>
  <si>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</si>
  <si>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</si>
  <si>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</si>
  <si>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</si>
  <si>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</si>
  <si>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</si>
  <si>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</si>
  <si>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</si>
  <si>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</si>
  <si>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</si>
  <si>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</si>
  <si>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</si>
  <si>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</si>
  <si>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</si>
  <si>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</si>
  <si>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</si>
  <si>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</si>
  <si>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</si>
  <si>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</si>
  <si>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</si>
  <si>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</si>
  <si>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</si>
  <si>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</si>
  <si>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</si>
  <si>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</si>
  <si>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</si>
  <si>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</si>
  <si>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</si>
  <si>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</si>
  <si>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</si>
  <si>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</si>
  <si>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</si>
  <si>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</si>
  <si>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</si>
  <si>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</si>
  <si>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</si>
  <si>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</si>
  <si>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</si>
  <si>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</si>
  <si>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</si>
  <si>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</si>
  <si>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</si>
  <si>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</si>
  <si>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</si>
  <si>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</si>
  <si>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</si>
  <si>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</si>
  <si>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</si>
  <si>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</si>
  <si>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</si>
  <si>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</si>
  <si>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</si>
  <si>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</si>
  <si>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</si>
  <si>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</si>
  <si>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</si>
  <si>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</si>
  <si>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</si>
  <si>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</si>
  <si>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</si>
  <si>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</si>
  <si>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</si>
  <si>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</si>
  <si>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</si>
  <si>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</si>
  <si>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</si>
  <si>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</si>
  <si>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</si>
  <si>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</si>
  <si>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</si>
  <si>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</si>
  <si>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</si>
  <si>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</si>
  <si>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</si>
  <si>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</si>
  <si>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</si>
  <si>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</si>
  <si>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</si>
  <si>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</si>
  <si>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</si>
  <si>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</si>
  <si>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</si>
  <si>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</si>
  <si>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</si>
  <si>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</si>
  <si>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</si>
  <si>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</si>
  <si>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</si>
  <si>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</si>
  <si>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</si>
  <si>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</si>
  <si>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</si>
  <si>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</si>
  <si>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</si>
  <si>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</si>
  <si>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</si>
  <si>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</si>
  <si>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</si>
  <si>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</si>
  <si>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</si>
  <si>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</si>
  <si>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</si>
  <si>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</si>
  <si>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</si>
  <si>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</si>
  <si>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</si>
  <si>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</si>
  <si>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</si>
  <si>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</si>
  <si>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</si>
  <si>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</si>
  <si>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</si>
  <si>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</si>
  <si>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</si>
  <si>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</si>
  <si>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</si>
  <si>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</si>
  <si>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</si>
  <si>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</si>
  <si>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</si>
  <si>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</si>
  <si>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</si>
  <si>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</si>
  <si>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</si>
  <si>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</si>
  <si>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</si>
  <si>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</si>
  <si>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</si>
  <si>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</si>
  <si>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</si>
  <si>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</si>
  <si>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</si>
  <si>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</si>
  <si>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</si>
  <si>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</si>
  <si>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</si>
  <si>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</si>
  <si>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</si>
  <si>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</si>
  <si>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</si>
  <si>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</si>
  <si>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</si>
  <si>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</si>
  <si>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</si>
  <si>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</si>
  <si>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</si>
  <si>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</si>
  <si>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</si>
  <si>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</si>
  <si>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</si>
  <si>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</si>
  <si>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</si>
  <si>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</si>
  <si>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</si>
  <si>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</si>
  <si>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</si>
  <si>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</si>
  <si>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</si>
  <si>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</si>
  <si>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</si>
  <si>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</si>
  <si>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</si>
  <si>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</si>
  <si>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</si>
  <si>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</si>
  <si>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</si>
  <si>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</si>
  <si>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</si>
  <si>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</si>
  <si>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</si>
  <si>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</si>
  <si>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</si>
  <si>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</si>
  <si>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</si>
  <si>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</si>
  <si>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</si>
  <si>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</si>
  <si>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</si>
  <si>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</si>
  <si>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</si>
  <si>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</si>
  <si>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</si>
  <si>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</si>
  <si>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</si>
  <si>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</si>
  <si>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</si>
  <si>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</si>
  <si>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</si>
  <si>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</si>
  <si>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</si>
  <si>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</si>
  <si>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</si>
  <si>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</si>
  <si>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</si>
  <si>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</si>
  <si>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</si>
  <si>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</si>
  <si>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</si>
  <si>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</si>
  <si>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</si>
  <si>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</si>
  <si>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</si>
  <si>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</si>
  <si>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</si>
  <si>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</si>
  <si>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</si>
  <si>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</si>
  <si>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</si>
  <si>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</si>
  <si>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</si>
  <si>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</si>
  <si>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</si>
  <si>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</si>
  <si>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</si>
  <si>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</si>
  <si>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</si>
  <si>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</si>
  <si>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</si>
  <si>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</si>
  <si>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</si>
  <si>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</si>
  <si>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</si>
  <si>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</si>
  <si>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</si>
  <si>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</si>
  <si>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</si>
  <si>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</si>
  <si>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</si>
  <si>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</si>
  <si>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</si>
  <si>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</si>
  <si>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</si>
  <si>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</si>
  <si>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</si>
  <si>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</si>
  <si>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</si>
  <si>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</si>
  <si>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</si>
  <si>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</si>
  <si>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</si>
  <si>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</si>
  <si>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</si>
  <si>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</si>
  <si>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</si>
  <si>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</si>
  <si>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</si>
  <si>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</si>
  <si>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</si>
  <si>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</si>
  <si>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</si>
  <si>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</si>
  <si>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</si>
  <si>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</si>
  <si>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</si>
  <si>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</si>
  <si>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</si>
  <si>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</si>
  <si>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</si>
  <si>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</si>
  <si>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</si>
  <si>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</si>
  <si>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</si>
  <si>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</si>
  <si>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</si>
  <si>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</si>
  <si>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</si>
  <si>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</si>
  <si>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</si>
  <si>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</si>
  <si>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</si>
  <si>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</si>
  <si>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</si>
  <si>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</si>
  <si>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</si>
  <si>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</si>
  <si>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</si>
  <si>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</si>
  <si>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</si>
  <si>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</si>
  <si>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</si>
  <si>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</si>
  <si>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</si>
  <si>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</si>
  <si>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</si>
  <si>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</si>
  <si>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</si>
  <si>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</si>
  <si>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</si>
  <si>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</si>
  <si>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</si>
  <si>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</si>
  <si>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</si>
  <si>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</si>
  <si>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</si>
  <si>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</si>
  <si>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</si>
  <si>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</si>
  <si>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</si>
  <si>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</si>
  <si>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</si>
  <si>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</si>
  <si>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</si>
  <si>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</si>
  <si>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</si>
  <si>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</si>
  <si>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</si>
  <si>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</si>
  <si>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</si>
  <si>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</si>
  <si>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</si>
  <si>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</si>
  <si>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</si>
  <si>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</si>
  <si>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</si>
  <si>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</si>
  <si>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</si>
  <si>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</si>
  <si>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</si>
  <si>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</si>
  <si>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</si>
  <si>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</si>
  <si>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</si>
  <si>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</si>
  <si>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</si>
  <si>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</si>
  <si>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</si>
  <si>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</si>
  <si>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</si>
  <si>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</si>
  <si>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</si>
  <si>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</si>
  <si>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</si>
  <si>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</si>
  <si>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</si>
  <si>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</si>
  <si>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</si>
  <si>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</si>
  <si>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</si>
  <si>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</si>
  <si>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</si>
  <si>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</si>
  <si>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</si>
  <si>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</si>
  <si>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</si>
  <si>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</si>
  <si>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</si>
  <si>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</si>
  <si>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</si>
  <si>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</si>
  <si>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</si>
  <si>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</si>
  <si>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</si>
  <si>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</si>
  <si>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</si>
  <si>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</si>
  <si>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</si>
  <si>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</si>
  <si>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</si>
  <si>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</si>
  <si>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</si>
  <si>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</si>
  <si>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</si>
  <si>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</si>
  <si>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</si>
  <si>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</si>
  <si>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</si>
  <si>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</si>
  <si>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</si>
  <si>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</si>
  <si>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</si>
  <si>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</si>
  <si>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</si>
  <si>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</si>
  <si>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</si>
  <si>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</si>
  <si>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</si>
  <si>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</si>
  <si>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</si>
  <si>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</si>
  <si>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</si>
  <si>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</si>
  <si>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</si>
  <si>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</si>
  <si>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</si>
  <si>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</si>
  <si>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</si>
  <si>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</si>
  <si>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</si>
  <si>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</si>
  <si>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</si>
  <si>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</si>
  <si>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</si>
  <si>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</si>
  <si>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</si>
  <si>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</si>
  <si>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</si>
  <si>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</si>
  <si>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</si>
  <si>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</si>
  <si>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</si>
  <si>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</si>
  <si>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</si>
  <si>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</si>
  <si>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</si>
  <si>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</si>
  <si>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</si>
  <si>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</si>
  <si>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</si>
  <si>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</si>
  <si>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</si>
  <si>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</si>
  <si>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</si>
  <si>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</si>
  <si>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</si>
  <si>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</si>
  <si>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</si>
  <si>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</si>
  <si>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</si>
  <si>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</si>
  <si>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</si>
  <si>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</si>
  <si>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</si>
  <si>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</si>
  <si>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</si>
  <si>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</si>
  <si>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</si>
  <si>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</si>
  <si>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</si>
  <si>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</si>
  <si>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</si>
  <si>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</si>
  <si>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</si>
  <si>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</si>
  <si>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</si>
  <si>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</si>
  <si>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</si>
  <si>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</si>
  <si>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</si>
  <si>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</si>
  <si>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</si>
  <si>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</si>
  <si>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</si>
  <si>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</si>
  <si>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</si>
  <si>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</si>
  <si>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</si>
  <si>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</si>
  <si>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</si>
  <si>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</si>
  <si>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</si>
  <si>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</si>
  <si>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</si>
  <si>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</si>
  <si>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</si>
  <si>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</si>
  <si>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</si>
  <si>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</si>
  <si>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</si>
  <si>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</si>
  <si>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</si>
  <si>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</si>
  <si>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</si>
  <si>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</si>
  <si>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</si>
  <si>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</si>
  <si>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</si>
  <si>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</si>
  <si>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</si>
  <si>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</si>
  <si>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</si>
  <si>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</si>
  <si>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</si>
  <si>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</si>
  <si>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</si>
  <si>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</si>
  <si>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</si>
  <si>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</si>
  <si>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</si>
  <si>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</si>
  <si>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</si>
  <si>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</si>
  <si>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</si>
  <si>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</si>
  <si>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</si>
  <si>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</si>
  <si>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</si>
  <si>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</si>
  <si>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</si>
  <si>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</si>
  <si>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</si>
  <si>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</si>
  <si>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</si>
  <si>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</si>
  <si>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</si>
  <si>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</si>
  <si>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</si>
  <si>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</si>
  <si>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</si>
  <si>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</si>
  <si>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</si>
  <si>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</si>
  <si>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</si>
  <si>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</si>
  <si>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</si>
  <si>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</si>
  <si>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</si>
  <si>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</si>
  <si>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</si>
  <si>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</si>
  <si>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</si>
  <si>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</si>
  <si>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</si>
  <si>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</si>
  <si>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</si>
  <si>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</si>
  <si>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</si>
  <si>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</si>
  <si>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</si>
  <si>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</si>
  <si>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</si>
  <si>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</si>
  <si>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</si>
  <si>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</si>
  <si>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</si>
  <si>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</si>
  <si>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</si>
  <si>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</si>
  <si>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</si>
  <si>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</si>
  <si>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</si>
  <si>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</si>
  <si>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</si>
  <si>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</si>
  <si>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</si>
  <si>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</si>
  <si>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</si>
  <si>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</si>
  <si>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</si>
  <si>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</si>
  <si>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</si>
  <si>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</si>
  <si>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</si>
  <si>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</si>
  <si>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</si>
  <si>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</si>
  <si>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</si>
  <si>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</si>
  <si>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</si>
  <si>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</si>
  <si>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</si>
  <si>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</si>
  <si>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</si>
  <si>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</si>
  <si>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</si>
  <si>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</si>
  <si>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</si>
  <si>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</si>
  <si>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</si>
  <si>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</si>
  <si>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</si>
  <si>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</si>
  <si>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</si>
  <si>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</si>
  <si>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</si>
  <si>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</si>
  <si>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</si>
  <si>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</si>
  <si>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</si>
  <si>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</si>
  <si>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</si>
  <si>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</si>
  <si>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</si>
  <si>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</si>
  <si>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</si>
  <si>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</si>
  <si>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</si>
  <si>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</si>
  <si>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</si>
  <si>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</si>
  <si>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</si>
  <si>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</si>
  <si>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</si>
  <si>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</si>
  <si>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</si>
  <si>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</si>
  <si>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</si>
  <si>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</si>
  <si>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</si>
  <si>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</si>
  <si>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</si>
  <si>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</si>
  <si>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</si>
  <si>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</si>
  <si>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</si>
  <si>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</si>
  <si>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</si>
  <si>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</si>
  <si>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</si>
  <si>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</si>
  <si>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</si>
  <si>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</si>
  <si>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</si>
  <si>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</si>
  <si>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</si>
  <si>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</si>
  <si>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</si>
  <si>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</si>
  <si>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</si>
  <si>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</si>
  <si>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</si>
  <si>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</si>
  <si>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</si>
  <si>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</si>
  <si>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</si>
  <si>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</si>
  <si>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</si>
  <si>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</si>
  <si>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</si>
  <si>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</si>
  <si>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</si>
  <si>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</si>
  <si>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</si>
  <si>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</si>
  <si>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</si>
  <si>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</si>
  <si>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</si>
  <si>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</si>
  <si>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</si>
  <si>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</si>
  <si>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</si>
  <si>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</si>
  <si>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</si>
  <si>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</si>
  <si>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</si>
  <si>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</si>
  <si>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</si>
  <si>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</si>
  <si>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</si>
  <si>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</si>
  <si>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</si>
  <si>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</si>
  <si>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</si>
  <si>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</si>
  <si>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</si>
  <si>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</si>
  <si>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</si>
  <si>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</si>
  <si>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</si>
  <si>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</si>
  <si>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</si>
  <si>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</si>
  <si>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</si>
  <si>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</si>
  <si>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</si>
  <si>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</si>
  <si>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</si>
  <si>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</si>
  <si>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</si>
  <si>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</si>
  <si>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</si>
  <si>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</si>
  <si>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</si>
  <si>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</si>
  <si>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</si>
  <si>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</si>
  <si>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</si>
  <si>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</si>
  <si>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</si>
  <si>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</si>
  <si>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</si>
  <si>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</si>
  <si>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</si>
  <si>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</si>
  <si>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</si>
  <si>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</si>
  <si>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</si>
  <si>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</si>
  <si>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</si>
  <si>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</si>
  <si>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</si>
  <si>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</si>
  <si>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</si>
  <si>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</si>
  <si>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</si>
  <si>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</si>
  <si>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</si>
  <si>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</si>
  <si>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</si>
  <si>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</si>
  <si>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</si>
  <si>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</si>
  <si>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</si>
  <si>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</si>
  <si>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</si>
  <si>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</si>
  <si>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</si>
  <si>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</si>
  <si>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</si>
  <si>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</si>
  <si>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</si>
  <si>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</si>
  <si>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</si>
  <si>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</si>
  <si>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</si>
  <si>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</si>
  <si>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</si>
  <si>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</si>
  <si>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</si>
  <si>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</si>
  <si>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</si>
  <si>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</si>
  <si>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</si>
  <si>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</si>
  <si>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</si>
  <si>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</si>
  <si>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</si>
  <si>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</si>
  <si>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</si>
  <si>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</si>
  <si>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</si>
  <si>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</si>
  <si>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</si>
  <si>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</si>
  <si>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</si>
  <si>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</si>
  <si>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</si>
  <si>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</si>
  <si>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</si>
  <si>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</si>
  <si>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</si>
  <si>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</si>
  <si>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</si>
  <si>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</si>
  <si>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</si>
  <si>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</si>
  <si>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</si>
  <si>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</si>
  <si>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</si>
  <si>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</si>
  <si>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</si>
  <si>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</si>
  <si>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</si>
  <si>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</si>
  <si>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</si>
  <si>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</si>
  <si>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</si>
  <si>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</si>
  <si>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</si>
  <si>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</si>
  <si>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</si>
  <si>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</si>
  <si>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</si>
  <si>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</si>
  <si>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</si>
  <si>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</si>
  <si>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</si>
  <si>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</si>
  <si>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</si>
  <si>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</si>
  <si>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</si>
  <si>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</si>
  <si>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</si>
  <si>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</si>
  <si>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</si>
  <si>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</si>
  <si>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</si>
  <si>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</si>
  <si>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</si>
  <si>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</si>
  <si>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</si>
  <si>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</si>
  <si>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</si>
  <si>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</si>
  <si>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</si>
  <si>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</si>
  <si>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</si>
  <si>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</si>
  <si>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</si>
  <si>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</si>
  <si>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</si>
  <si>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</si>
  <si>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</si>
  <si>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</si>
  <si>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</si>
  <si>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</si>
  <si>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</si>
  <si>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</si>
  <si>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</si>
  <si>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</si>
  <si>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</si>
  <si>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</si>
  <si>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</si>
  <si>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</si>
  <si>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</si>
  <si>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</si>
  <si>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</si>
  <si>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</si>
  <si>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</si>
  <si>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</si>
  <si>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</si>
  <si>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</si>
  <si>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</si>
  <si>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</si>
  <si>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</si>
  <si>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</si>
  <si>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</si>
  <si>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</si>
  <si>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</si>
  <si>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</si>
  <si>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</si>
  <si>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</si>
  <si>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</si>
  <si>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</si>
  <si>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</si>
  <si>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</si>
  <si>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</si>
  <si>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</si>
  <si>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</si>
  <si>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</si>
  <si>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</si>
  <si>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</si>
  <si>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</si>
  <si>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</si>
  <si>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</si>
  <si>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</si>
  <si>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</si>
  <si>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</si>
  <si>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</si>
  <si>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</si>
  <si>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</si>
  <si>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</si>
  <si>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</si>
  <si>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</si>
  <si>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</si>
  <si>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</si>
  <si>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</si>
  <si>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</si>
  <si>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</si>
  <si>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</si>
  <si>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</si>
  <si>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</si>
  <si>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</si>
  <si>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</si>
  <si>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</si>
  <si>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</si>
  <si>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</si>
  <si>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</si>
  <si>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</si>
  <si>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</si>
  <si>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</si>
  <si>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</si>
  <si>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</si>
  <si>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</si>
  <si>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</si>
  <si>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</si>
  <si>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</si>
  <si>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</si>
  <si>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</si>
  <si>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</si>
  <si>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</si>
  <si>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</si>
  <si>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</si>
  <si>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</si>
  <si>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</si>
  <si>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</si>
  <si>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</si>
  <si>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</si>
  <si>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</si>
  <si>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</si>
  <si>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</si>
  <si>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</si>
  <si>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</si>
  <si>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</si>
  <si>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</si>
  <si>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</si>
  <si>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</si>
  <si>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</si>
  <si>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</si>
  <si>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</si>
  <si>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</si>
  <si>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</si>
  <si>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</si>
  <si>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</si>
  <si>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</si>
  <si>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</si>
  <si>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</si>
  <si>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</si>
  <si>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</si>
  <si>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</si>
  <si>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</si>
  <si>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</si>
  <si>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</si>
  <si>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</si>
  <si>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</si>
  <si>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</si>
  <si>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</si>
  <si>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</si>
  <si>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</si>
  <si>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</si>
  <si>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</si>
  <si>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</si>
  <si>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</si>
  <si>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</si>
  <si>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</si>
  <si>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</si>
  <si>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</si>
  <si>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</si>
  <si>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</si>
  <si>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</si>
  <si>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</si>
  <si>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</si>
  <si>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</si>
  <si>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</si>
  <si>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</si>
  <si>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</si>
  <si>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</si>
  <si>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</si>
  <si>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</si>
  <si>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</si>
  <si>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</si>
  <si>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</si>
  <si>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</si>
  <si>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</si>
  <si>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</si>
  <si>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</si>
  <si>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</si>
  <si>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</si>
  <si>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</si>
  <si>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</si>
  <si>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</si>
  <si>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</si>
  <si>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</si>
  <si>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</si>
  <si>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</si>
  <si>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</si>
  <si>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</si>
  <si>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</si>
  <si>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</si>
  <si>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</si>
  <si>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</si>
  <si>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</si>
  <si>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</si>
  <si>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</si>
  <si>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</si>
  <si>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</si>
  <si>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</si>
  <si>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</si>
  <si>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</si>
  <si>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</si>
  <si>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</si>
  <si>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</si>
  <si>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</si>
  <si>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</si>
  <si>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</si>
  <si>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</si>
  <si>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</si>
  <si>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</si>
  <si>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</si>
  <si>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</si>
  <si>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</si>
  <si>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</si>
  <si>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</si>
  <si>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</si>
  <si>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</si>
  <si>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</si>
  <si>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</si>
  <si>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</si>
  <si>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</si>
  <si>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</si>
  <si>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</si>
  <si>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</si>
  <si>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</si>
  <si>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</si>
  <si>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</si>
  <si>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</si>
  <si>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</si>
  <si>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</si>
  <si>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</si>
  <si>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</si>
  <si>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</si>
  <si>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</si>
  <si>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</si>
  <si>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</si>
  <si>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</si>
  <si>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</si>
  <si>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</si>
  <si>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</si>
  <si>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</si>
  <si>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</si>
  <si>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</si>
  <si>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</si>
  <si>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</si>
  <si>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</si>
  <si>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</si>
  <si>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</si>
  <si>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</si>
  <si>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</si>
  <si>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</si>
  <si>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</si>
  <si>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</si>
  <si>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</si>
  <si>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</si>
  <si>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</si>
  <si>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</si>
  <si>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</si>
  <si>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</si>
  <si>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</si>
  <si>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</si>
  <si>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</si>
  <si>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</si>
  <si>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</si>
  <si>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</si>
  <si>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</si>
  <si>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</si>
  <si>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</si>
  <si>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</si>
  <si>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</si>
  <si>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</si>
  <si>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</si>
  <si>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</si>
  <si>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</si>
  <si>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</si>
  <si>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</si>
  <si>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</si>
  <si>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</si>
  <si>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</si>
  <si>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</si>
  <si>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</si>
  <si>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</si>
  <si>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</si>
  <si>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</si>
  <si>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</si>
  <si>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</si>
  <si>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</si>
  <si>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</si>
  <si>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</si>
  <si>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</si>
  <si>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</si>
  <si>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</si>
  <si>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</si>
  <si>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</si>
  <si>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</si>
  <si>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</si>
  <si>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</si>
  <si>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</si>
  <si>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</si>
  <si>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</si>
  <si>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</si>
  <si>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</si>
  <si>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</si>
  <si>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</si>
  <si>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</si>
  <si>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</si>
  <si>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</si>
  <si>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</si>
  <si>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</si>
  <si>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</si>
  <si>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</si>
  <si>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</si>
  <si>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</si>
  <si>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</si>
  <si>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</si>
  <si>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</si>
  <si>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</si>
  <si>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</si>
  <si>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</si>
  <si>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</si>
  <si>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</si>
  <si>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</si>
  <si>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</si>
  <si>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</si>
  <si>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</si>
  <si>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</si>
  <si>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</si>
  <si>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</si>
  <si>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</si>
  <si>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</si>
  <si>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</si>
  <si>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</si>
  <si>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</si>
  <si>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</si>
  <si>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</si>
  <si>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</si>
  <si>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</si>
  <si>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</si>
  <si>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</si>
  <si>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</si>
  <si>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</si>
  <si>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</si>
  <si>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</si>
  <si>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</si>
  <si>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</si>
  <si>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</si>
  <si>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</si>
  <si>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</si>
  <si>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</si>
  <si>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</si>
  <si>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</si>
  <si>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</si>
  <si>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</si>
  <si>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</si>
  <si>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</si>
  <si>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</si>
  <si>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</si>
  <si>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</si>
  <si>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</si>
  <si>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</si>
  <si>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</si>
  <si>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</si>
  <si>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</si>
  <si>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</si>
  <si>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</si>
  <si>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</si>
  <si>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</si>
  <si>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</si>
  <si>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</si>
  <si>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</si>
  <si>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</si>
  <si>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</si>
  <si>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</si>
  <si>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</si>
  <si>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</si>
  <si>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</si>
  <si>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</si>
  <si>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</si>
  <si>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</si>
  <si>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</si>
  <si>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</si>
  <si>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</si>
  <si>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</si>
  <si>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</si>
  <si>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</si>
  <si>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</si>
  <si>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</si>
  <si>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</si>
  <si>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</si>
  <si>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</si>
  <si>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</si>
  <si>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</si>
  <si>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</si>
  <si>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</si>
  <si>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</si>
  <si>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</si>
  <si>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</si>
  <si>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</si>
  <si>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</si>
  <si>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</si>
  <si>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</si>
  <si>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</si>
  <si>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</si>
  <si>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</si>
  <si>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</si>
  <si>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</si>
  <si>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</si>
  <si>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</si>
  <si>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</si>
  <si>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</si>
  <si>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</si>
  <si>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</si>
  <si>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</si>
  <si>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</si>
  <si>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</si>
  <si>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</si>
  <si>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</si>
  <si>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</si>
  <si>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</si>
  <si>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</si>
  <si>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</si>
  <si>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</si>
  <si>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</si>
  <si>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</si>
  <si>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</si>
  <si>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</si>
  <si>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</si>
  <si>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</si>
  <si>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</si>
  <si>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</si>
  <si>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</si>
  <si>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</si>
  <si>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</si>
  <si>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</si>
  <si>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</si>
  <si>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</si>
  <si>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</si>
  <si>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</si>
  <si>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</si>
  <si>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</si>
  <si>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</si>
  <si>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</si>
  <si>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</si>
  <si>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</si>
  <si>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</si>
  <si>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</si>
  <si>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</si>
  <si>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</si>
  <si>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</si>
  <si>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</si>
  <si>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</si>
  <si>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</si>
  <si>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</si>
  <si>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</si>
  <si>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</si>
  <si>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</si>
  <si>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</si>
  <si>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</si>
  <si>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</si>
  <si>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</si>
  <si>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</si>
  <si>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</si>
  <si>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</si>
  <si>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</si>
  <si>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</si>
  <si>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</si>
  <si>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</si>
  <si>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</si>
  <si>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</si>
  <si>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</si>
  <si>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</si>
  <si>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</si>
  <si>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</si>
  <si>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</si>
  <si>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</si>
  <si>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</si>
  <si>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</si>
  <si>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</si>
  <si>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</si>
  <si>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</si>
  <si>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</si>
  <si>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</si>
  <si>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</si>
  <si>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</si>
  <si>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</si>
  <si>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</si>
  <si>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</si>
  <si>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</si>
  <si>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</si>
  <si>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</si>
  <si>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</si>
  <si>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</si>
  <si>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</si>
  <si>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</si>
  <si>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</si>
  <si>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</si>
  <si>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</si>
  <si>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</si>
  <si>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</si>
  <si>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</si>
  <si>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</si>
  <si>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</si>
  <si>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</si>
  <si>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</si>
  <si>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</si>
  <si>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</si>
  <si>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</si>
  <si>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</si>
  <si>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</si>
  <si>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</si>
  <si>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</si>
  <si>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</si>
  <si>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</si>
  <si>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</si>
  <si>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</si>
  <si>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</si>
  <si>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</si>
  <si>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</si>
  <si>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</si>
  <si>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</si>
  <si>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</si>
  <si>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</si>
  <si>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</si>
  <si>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</si>
  <si>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</si>
  <si>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</si>
  <si>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</si>
  <si>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</si>
  <si>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</si>
  <si>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</si>
  <si>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</si>
  <si>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</si>
  <si>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</si>
  <si>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</si>
  <si>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</si>
  <si>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</si>
  <si>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</si>
  <si>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</si>
  <si>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</si>
  <si>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</si>
  <si>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</si>
  <si>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</si>
  <si>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</si>
  <si>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</si>
  <si>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</si>
  <si>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</si>
  <si>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</si>
  <si>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</si>
  <si>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</si>
  <si>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</si>
  <si>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</si>
  <si>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</si>
  <si>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</si>
  <si>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</si>
  <si>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</si>
  <si>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</si>
  <si>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</si>
  <si>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</si>
  <si>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</si>
  <si>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</si>
  <si>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</si>
  <si>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</si>
  <si>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</si>
  <si>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</si>
  <si>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</si>
  <si>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</si>
  <si>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</si>
  <si>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</si>
  <si>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</si>
  <si>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</si>
  <si>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</si>
  <si>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</si>
  <si>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</si>
  <si>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</si>
  <si>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</si>
  <si>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</si>
  <si>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</si>
  <si>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</si>
  <si>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</si>
  <si>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</si>
  <si>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</si>
  <si>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</si>
  <si>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</si>
  <si>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</si>
  <si>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</si>
  <si>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</si>
  <si>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</si>
  <si>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</si>
  <si>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</si>
  <si>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</si>
  <si>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</si>
  <si>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</si>
  <si>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</si>
  <si>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</si>
  <si>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</si>
  <si>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</si>
  <si>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</si>
  <si>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</si>
  <si>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</si>
  <si>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</si>
  <si>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</si>
  <si>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</si>
  <si>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</si>
  <si>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</si>
  <si>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</si>
  <si>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</si>
  <si>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</si>
  <si>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</si>
  <si>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</si>
  <si>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</si>
  <si>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</si>
  <si>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</si>
  <si>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</si>
  <si>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</si>
  <si>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</si>
  <si>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</si>
  <si>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</si>
  <si>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</si>
  <si>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</si>
  <si>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</si>
  <si>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</si>
  <si>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</si>
  <si>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</si>
  <si>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</si>
  <si>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</si>
  <si>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</si>
  <si>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</si>
  <si>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</si>
  <si>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</si>
  <si>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</si>
  <si>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</si>
  <si>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</si>
  <si>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</si>
  <si>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</si>
  <si>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</si>
  <si>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</si>
  <si>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</si>
  <si>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</si>
  <si>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</si>
  <si>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</si>
  <si>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</si>
  <si>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</si>
  <si>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</si>
  <si>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</si>
  <si>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</si>
  <si>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</si>
  <si>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</si>
  <si>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</si>
  <si>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</si>
  <si>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</si>
  <si>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</si>
  <si>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</si>
  <si>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</si>
  <si>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</si>
  <si>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</si>
  <si>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</si>
  <si>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</si>
  <si>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</si>
  <si>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</si>
  <si>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</si>
  <si>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</si>
  <si>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</si>
  <si>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</si>
  <si>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</si>
  <si>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</si>
  <si>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</si>
  <si>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</si>
  <si>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</si>
  <si>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</si>
  <si>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</si>
  <si>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</si>
  <si>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</si>
  <si>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</si>
  <si>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</si>
  <si>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</si>
  <si>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</si>
  <si>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</si>
  <si>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</si>
  <si>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</si>
  <si>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</si>
  <si>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</si>
  <si>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</si>
  <si>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</si>
  <si>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</si>
  <si>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</si>
  <si>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</si>
  <si>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</si>
  <si>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</si>
  <si>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</si>
  <si>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</si>
  <si>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</si>
  <si>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</si>
  <si>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</si>
  <si>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</si>
  <si>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</si>
  <si>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</si>
  <si>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</si>
  <si>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</si>
  <si>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</si>
  <si>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</si>
  <si>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</si>
  <si>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</si>
  <si>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</si>
  <si>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</si>
  <si>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</si>
  <si>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</si>
  <si>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</si>
  <si>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</si>
  <si>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</si>
  <si>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</si>
  <si>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</si>
  <si>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</si>
  <si>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</si>
  <si>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</si>
  <si>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</si>
  <si>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</si>
  <si>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</si>
  <si>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</si>
  <si>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</si>
  <si>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</si>
  <si>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</si>
  <si>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</si>
  <si>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</si>
  <si>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</si>
  <si>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</si>
  <si>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</si>
  <si>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</si>
  <si>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</si>
  <si>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</si>
  <si>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</si>
  <si>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</si>
  <si>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</si>
  <si>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</si>
  <si>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</si>
  <si>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</si>
  <si>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</si>
  <si>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</si>
  <si>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</si>
  <si>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</si>
  <si>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</si>
  <si>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</si>
  <si>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</si>
  <si>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</si>
  <si>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</si>
  <si>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</si>
  <si>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</si>
  <si>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</si>
  <si>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</si>
  <si>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</si>
  <si>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</si>
  <si>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</si>
  <si>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</si>
  <si>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</si>
  <si>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</si>
  <si>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</si>
  <si>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</si>
  <si>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</si>
  <si>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</si>
  <si>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</si>
  <si>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</si>
  <si>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</si>
  <si>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</si>
  <si>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</si>
  <si>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</si>
  <si>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</si>
  <si>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</si>
  <si>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</si>
  <si>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</si>
  <si>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</si>
  <si>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</si>
  <si>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</si>
  <si>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</si>
  <si>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</si>
  <si>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</si>
  <si>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</si>
  <si>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</si>
  <si>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</si>
  <si>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</si>
  <si>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</si>
  <si>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</si>
  <si>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</si>
  <si>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</si>
  <si>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</si>
  <si>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</si>
  <si>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</si>
  <si>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</si>
  <si>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</si>
  <si>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</si>
  <si>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</si>
  <si>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</si>
  <si>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</si>
  <si>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</si>
  <si>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</si>
  <si>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</si>
  <si>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</si>
  <si>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</si>
  <si>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</si>
  <si>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</si>
  <si>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</si>
  <si>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</si>
  <si>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</si>
  <si>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</si>
  <si>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</si>
  <si>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</si>
  <si>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</si>
  <si>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</si>
  <si>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</si>
  <si>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</si>
  <si>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</si>
  <si>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</si>
  <si>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</si>
  <si>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</si>
  <si>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</si>
  <si>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</si>
  <si>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</si>
  <si>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</si>
  <si>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</si>
  <si>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</si>
  <si>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</si>
  <si>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</si>
  <si>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</si>
  <si>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</si>
  <si>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</si>
  <si>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</si>
  <si>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</si>
  <si>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</si>
  <si>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</si>
  <si>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</si>
  <si>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</si>
  <si>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</si>
  <si>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</si>
  <si>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</si>
  <si>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</si>
  <si>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</si>
  <si>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</si>
  <si>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</si>
  <si>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</si>
  <si>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</si>
  <si>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</si>
  <si>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</si>
  <si>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</si>
  <si>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</si>
  <si>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</si>
  <si>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</si>
  <si>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</si>
  <si>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</si>
  <si>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</si>
  <si>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</si>
  <si>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</si>
  <si>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</si>
  <si>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</si>
  <si>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</si>
  <si>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</si>
  <si>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</si>
  <si>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</si>
  <si>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</si>
  <si>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</si>
  <si>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</si>
  <si>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</si>
  <si>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</si>
  <si>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</si>
  <si>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</si>
  <si>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</si>
  <si>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</si>
  <si>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</si>
  <si>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</si>
  <si>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</si>
  <si>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</si>
  <si>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</si>
  <si>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</si>
  <si>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</si>
  <si>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</si>
  <si>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</si>
  <si>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</si>
  <si>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</si>
  <si>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</si>
  <si>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</si>
  <si>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</si>
  <si>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</si>
  <si>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</si>
  <si>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</si>
  <si>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</si>
  <si>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</si>
  <si>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</si>
  <si>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</si>
  <si>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</si>
  <si>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</si>
  <si>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</si>
  <si>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</si>
  <si>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</si>
  <si>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</si>
  <si>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</si>
  <si>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</si>
  <si>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</si>
  <si>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</si>
  <si>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</si>
  <si>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</si>
  <si>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</si>
  <si>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</si>
  <si>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</si>
  <si>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</si>
  <si>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</si>
  <si>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</si>
  <si>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</si>
  <si>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</si>
  <si>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</si>
  <si>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</si>
  <si>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</si>
  <si>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</si>
  <si>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</si>
  <si>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</si>
  <si>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</si>
  <si>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</si>
  <si>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</si>
  <si>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</si>
  <si>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</si>
  <si>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</si>
  <si>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</si>
  <si>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</si>
  <si>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</si>
  <si>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</si>
  <si>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</si>
  <si>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</si>
  <si>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</si>
  <si>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</si>
  <si>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</si>
  <si>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</si>
  <si>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</si>
  <si>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</si>
  <si>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</si>
  <si>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</si>
  <si>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</si>
  <si>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</si>
  <si>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</si>
  <si>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</si>
  <si>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</si>
  <si>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</si>
  <si>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</si>
  <si>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</si>
  <si>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</si>
  <si>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</si>
  <si>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</si>
  <si>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</si>
  <si>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</si>
  <si>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</si>
  <si>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</si>
  <si>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</si>
  <si>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</si>
  <si>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</si>
  <si>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</si>
  <si>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</si>
  <si>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</si>
  <si>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</si>
  <si>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</si>
  <si>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</si>
  <si>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</si>
  <si>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</si>
  <si>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</si>
  <si>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</si>
  <si>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</si>
  <si>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</si>
  <si>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</si>
  <si>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</si>
  <si>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</si>
  <si>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</si>
  <si>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</si>
  <si>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</si>
  <si>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</si>
  <si>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</si>
  <si>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</si>
  <si>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</si>
  <si>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</si>
  <si>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</si>
  <si>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</si>
  <si>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</si>
  <si>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</si>
  <si>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</si>
  <si>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</si>
  <si>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</si>
  <si>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</si>
  <si>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</si>
  <si>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</si>
  <si>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</si>
  <si>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</si>
  <si>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</si>
  <si>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</si>
  <si>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</si>
  <si>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</si>
  <si>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</si>
  <si>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</si>
  <si>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</si>
  <si>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</si>
  <si>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</si>
  <si>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</si>
  <si>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</si>
  <si>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</si>
  <si>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</si>
  <si>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</si>
  <si>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</si>
  <si>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</si>
  <si>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</si>
  <si>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</si>
  <si>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</si>
  <si>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</si>
  <si>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</si>
  <si>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</si>
  <si>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</si>
  <si>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</si>
  <si>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</si>
  <si>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</si>
  <si>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</si>
  <si>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</si>
  <si>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</si>
  <si>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</si>
  <si>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</si>
  <si>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</si>
  <si>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</si>
  <si>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</si>
  <si>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</si>
  <si>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</si>
  <si>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</si>
  <si>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</si>
  <si>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</si>
  <si>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</si>
  <si>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</si>
  <si>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</si>
  <si>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</si>
  <si>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</si>
  <si>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</si>
  <si>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</si>
  <si>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</si>
  <si>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</si>
  <si>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</si>
  <si>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</si>
  <si>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</si>
  <si>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</si>
  <si>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</si>
  <si>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</si>
  <si>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</si>
  <si>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</si>
  <si>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</si>
  <si>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</si>
  <si>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</si>
  <si>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</si>
  <si>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</si>
  <si>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</si>
  <si>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</si>
  <si>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</si>
  <si>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</si>
  <si>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</si>
  <si>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</si>
  <si>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</si>
  <si>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</si>
  <si>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</si>
  <si>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</si>
  <si>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</si>
  <si>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</si>
  <si>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</si>
  <si>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</si>
  <si>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</si>
  <si>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</si>
  <si>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</si>
  <si>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</si>
  <si>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</si>
  <si>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</si>
  <si>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</si>
  <si>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</si>
  <si>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</si>
  <si>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</si>
  <si>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</si>
  <si>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</si>
  <si>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</si>
  <si>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</si>
  <si>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</si>
  <si>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</si>
  <si>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</si>
  <si>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</si>
  <si>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</si>
  <si>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</si>
  <si>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</si>
  <si>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</si>
  <si>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</si>
  <si>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</si>
  <si>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</si>
  <si>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</si>
  <si>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</si>
  <si>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</si>
  <si>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</si>
  <si>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</si>
  <si>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</si>
  <si>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</si>
  <si>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</si>
  <si>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</si>
  <si>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</si>
  <si>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</si>
  <si>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</si>
  <si>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</si>
  <si>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</si>
  <si>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</si>
  <si>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</si>
  <si>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</si>
  <si>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</si>
  <si>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</si>
  <si>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</si>
  <si>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</si>
  <si>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</si>
  <si>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</si>
  <si>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</si>
  <si>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</si>
  <si>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</si>
  <si>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</si>
  <si>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</si>
  <si>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</si>
  <si>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</si>
  <si>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</si>
  <si>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</si>
  <si>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</si>
  <si>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</si>
  <si>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</si>
  <si>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</si>
  <si>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</si>
  <si>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</si>
  <si>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</si>
  <si>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</si>
  <si>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</si>
  <si>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</si>
  <si>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</si>
  <si>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</si>
  <si>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</si>
  <si>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</si>
  <si>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</si>
  <si>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</si>
  <si>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</si>
  <si>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</si>
  <si>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</si>
  <si>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</si>
  <si>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</si>
  <si>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</si>
  <si>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</si>
  <si>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</si>
  <si>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</si>
  <si>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</si>
  <si>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</si>
  <si>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</si>
  <si>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</si>
  <si>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</si>
  <si>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</si>
  <si>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</si>
  <si>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</si>
  <si>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</si>
  <si>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</si>
  <si>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</si>
  <si>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</si>
  <si>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</si>
  <si>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</si>
  <si>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</si>
  <si>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</si>
  <si>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</si>
  <si>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</si>
  <si>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</si>
  <si>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</si>
  <si>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</si>
  <si>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</si>
  <si>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</si>
  <si>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</si>
  <si>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</si>
  <si>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</si>
  <si>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</si>
  <si>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</si>
  <si>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</si>
  <si>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</si>
  <si>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</si>
  <si>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</si>
  <si>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</si>
  <si>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</si>
  <si>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</si>
  <si>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</si>
  <si>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</si>
  <si>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</si>
  <si>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</si>
  <si>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</si>
  <si>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</si>
  <si>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</si>
  <si>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</si>
  <si>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</si>
  <si>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</si>
  <si>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</si>
  <si>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</si>
  <si>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</si>
  <si>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</si>
  <si>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</si>
  <si>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</si>
  <si>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</si>
  <si>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</si>
  <si>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</si>
  <si>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</si>
  <si>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</si>
  <si>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</si>
  <si>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</si>
  <si>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</si>
  <si>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</si>
  <si>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</si>
  <si>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</si>
  <si>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</si>
  <si>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</si>
  <si>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</si>
  <si>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</si>
  <si>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</si>
  <si>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</si>
  <si>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</si>
  <si>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</si>
  <si>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</si>
  <si>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</si>
  <si>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</si>
  <si>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</si>
  <si>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</si>
  <si>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</si>
  <si>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</si>
  <si>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</si>
  <si>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</si>
  <si>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</si>
  <si>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</si>
  <si>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</si>
  <si>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</si>
  <si>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</si>
  <si>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</si>
  <si>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</si>
  <si>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</si>
  <si>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</si>
  <si>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</si>
  <si>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</si>
  <si>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</si>
  <si>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</si>
  <si>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</si>
  <si>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</si>
  <si>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</si>
  <si>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</si>
  <si>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</si>
  <si>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</si>
  <si>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</si>
  <si>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</si>
  <si>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</si>
  <si>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</si>
  <si>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</si>
  <si>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</si>
  <si>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</si>
  <si>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</si>
  <si>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</si>
  <si>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</si>
  <si>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</si>
  <si>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</si>
  <si>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</si>
  <si>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</si>
  <si>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</si>
  <si>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</si>
  <si>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</si>
  <si>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</si>
  <si>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</si>
  <si>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</si>
  <si>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</si>
  <si>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</si>
  <si>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</si>
  <si>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</si>
  <si>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</si>
  <si>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</si>
  <si>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</si>
  <si>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</si>
  <si>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</si>
  <si>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</si>
  <si>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</si>
  <si>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</si>
  <si>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</si>
  <si>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</si>
  <si>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</si>
  <si>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</si>
  <si>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</si>
  <si>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</si>
  <si>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</si>
  <si>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</si>
  <si>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</si>
  <si>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</si>
  <si>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</si>
  <si>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</si>
  <si>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</si>
  <si>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</si>
  <si>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</si>
  <si>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</si>
  <si>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</si>
  <si>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</si>
  <si>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</si>
  <si>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</si>
  <si>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</si>
  <si>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</si>
  <si>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</si>
  <si>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</si>
  <si>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</si>
  <si>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</si>
  <si>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</si>
  <si>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</si>
  <si>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</si>
  <si>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</si>
  <si>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</si>
  <si>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</si>
  <si>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</si>
  <si>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</si>
  <si>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</si>
  <si>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</si>
  <si>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</si>
  <si>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</si>
  <si>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</si>
  <si>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</si>
  <si>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</si>
  <si>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</si>
  <si>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</si>
  <si>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</si>
  <si>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</si>
  <si>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</si>
  <si>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</si>
  <si>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</si>
  <si>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</si>
  <si>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</si>
  <si>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</si>
  <si>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</si>
  <si>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</si>
  <si>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</si>
  <si>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</si>
  <si>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</si>
  <si>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</si>
  <si>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</si>
  <si>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</si>
  <si>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</si>
  <si>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</si>
  <si>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</si>
  <si>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</si>
  <si>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</si>
  <si>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</si>
  <si>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</si>
  <si>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</si>
  <si>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</si>
  <si>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</si>
  <si>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</si>
  <si>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</si>
  <si>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</si>
  <si>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</si>
  <si>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</si>
  <si>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</si>
  <si>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</si>
  <si>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</si>
  <si>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</si>
  <si>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</si>
  <si>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</si>
  <si>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</si>
  <si>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</si>
  <si>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</si>
  <si>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</si>
  <si>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</si>
  <si>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</si>
  <si>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</si>
  <si>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</si>
  <si>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</si>
  <si>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</si>
  <si>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</si>
  <si>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</si>
  <si>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</si>
  <si>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</si>
  <si>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</si>
  <si>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</si>
  <si>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</si>
  <si>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</si>
  <si>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</si>
  <si>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</si>
  <si>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</si>
  <si>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</si>
  <si>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</si>
  <si>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</si>
  <si>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</si>
  <si>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</si>
  <si>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</si>
  <si>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</si>
  <si>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</si>
  <si>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</si>
  <si>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</si>
  <si>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</si>
  <si>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</si>
  <si>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</si>
  <si>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</si>
  <si>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</si>
  <si>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</si>
  <si>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</si>
  <si>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</si>
  <si>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</si>
  <si>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</si>
  <si>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</si>
  <si>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</si>
  <si>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</si>
  <si>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</si>
  <si>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</si>
  <si>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</si>
  <si>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</si>
  <si>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</si>
  <si>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</si>
  <si>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</si>
  <si>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</si>
  <si>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</si>
  <si>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</si>
  <si>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</si>
  <si>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</si>
  <si>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</si>
  <si>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</si>
  <si>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</si>
  <si>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</si>
  <si>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</si>
  <si>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</si>
  <si>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</si>
  <si>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</si>
  <si>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</si>
  <si>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</si>
  <si>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</si>
  <si>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</si>
  <si>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</si>
  <si>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</si>
  <si>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</si>
  <si>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</si>
  <si>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</si>
  <si>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</si>
  <si>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</si>
  <si>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</si>
  <si>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</si>
  <si>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</si>
  <si>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</si>
  <si>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</si>
  <si>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</si>
  <si>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</si>
  <si>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</si>
  <si>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</si>
  <si>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</si>
  <si>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</si>
  <si>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</si>
  <si>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</si>
  <si>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</si>
  <si>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</si>
  <si>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</si>
  <si>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</si>
  <si>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</si>
  <si>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</si>
  <si>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</si>
  <si>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</si>
  <si>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</si>
  <si>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</si>
  <si>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</si>
  <si>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</si>
  <si>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</si>
  <si>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</si>
  <si>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</si>
  <si>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</si>
  <si>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</si>
  <si>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</si>
  <si>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</si>
  <si>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</si>
  <si>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</si>
  <si>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</si>
  <si>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</si>
  <si>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</si>
  <si>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</si>
  <si>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</si>
  <si>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</si>
  <si>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</si>
  <si>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</si>
  <si>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</si>
  <si>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</si>
  <si>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</si>
  <si>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</si>
  <si>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</si>
  <si>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</si>
  <si>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</si>
  <si>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</si>
  <si>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</si>
  <si>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</si>
  <si>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</si>
  <si>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</si>
  <si>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</si>
  <si>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</si>
  <si>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</si>
  <si>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</si>
  <si>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</si>
  <si>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</si>
  <si>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</si>
  <si>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</si>
  <si>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</si>
  <si>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</si>
  <si>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</si>
  <si>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</si>
  <si>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</si>
  <si>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</si>
  <si>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</si>
  <si>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</si>
  <si>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</si>
  <si>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</si>
  <si>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</si>
  <si>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</si>
  <si>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</si>
  <si>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</si>
  <si>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</si>
  <si>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</si>
  <si>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</si>
  <si>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</si>
  <si>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</si>
  <si>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</si>
  <si>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</si>
  <si>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</si>
  <si>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</si>
  <si>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</si>
  <si>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</si>
  <si>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</si>
  <si>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</si>
  <si>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</si>
  <si>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</si>
  <si>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</si>
  <si>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</si>
  <si>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</si>
  <si>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</si>
  <si>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</si>
  <si>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</si>
  <si>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</si>
  <si>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</si>
  <si>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</si>
  <si>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</si>
  <si>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</si>
  <si>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</si>
  <si>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</si>
  <si>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</si>
  <si>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</si>
  <si>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</si>
  <si>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</si>
  <si>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</si>
  <si>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</si>
  <si>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</si>
  <si>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</si>
  <si>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</si>
  <si>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</si>
  <si>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</si>
  <si>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</si>
  <si>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</si>
  <si>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</si>
  <si>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</si>
  <si>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</si>
  <si>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</si>
  <si>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</si>
  <si>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</si>
  <si>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</si>
  <si>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</si>
  <si>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</si>
  <si>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</si>
  <si>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</si>
  <si>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</si>
  <si>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</si>
  <si>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</si>
  <si>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</si>
  <si>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</si>
  <si>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</si>
  <si>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</si>
  <si>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</si>
  <si>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</si>
  <si>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</si>
  <si>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</si>
  <si>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</si>
  <si>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</si>
  <si>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</si>
  <si>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</si>
  <si>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</si>
  <si>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</si>
  <si>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</si>
  <si>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</si>
  <si>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</si>
  <si>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</si>
  <si>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</si>
  <si>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</si>
  <si>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</si>
  <si>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</si>
  <si>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</si>
  <si>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</si>
  <si>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</si>
  <si>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</si>
  <si>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</si>
  <si>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</si>
  <si>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</si>
  <si>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</si>
  <si>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</si>
  <si>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</si>
  <si>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</si>
  <si>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</si>
  <si>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</si>
  <si>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</si>
  <si>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</si>
  <si>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</si>
  <si>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</si>
  <si>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</si>
  <si>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</si>
  <si>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</si>
  <si>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</si>
  <si>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</si>
  <si>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</si>
  <si>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</si>
  <si>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</si>
  <si>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</si>
  <si>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</si>
  <si>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</si>
  <si>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</si>
  <si>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</si>
  <si>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</si>
  <si>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</si>
  <si>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</si>
  <si>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</si>
  <si>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</si>
  <si>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</si>
  <si>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</si>
  <si>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</si>
  <si>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</si>
  <si>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</si>
  <si>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</si>
  <si>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</si>
  <si>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</si>
  <si>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</si>
  <si>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</si>
  <si>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</si>
  <si>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</si>
  <si>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</si>
  <si>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</si>
  <si>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</si>
  <si>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</si>
  <si>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</si>
  <si>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</si>
  <si>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</si>
  <si>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</si>
  <si>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</si>
  <si>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</si>
  <si>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</si>
  <si>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</si>
  <si>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</si>
  <si>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</si>
  <si>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</si>
  <si>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</si>
  <si>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</si>
  <si>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</si>
  <si>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</si>
  <si>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</si>
  <si>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</si>
  <si>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</si>
  <si>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</si>
  <si>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</si>
  <si>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</si>
  <si>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</si>
  <si>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</si>
  <si>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</si>
  <si>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</si>
  <si>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</si>
  <si>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</si>
  <si>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</si>
  <si>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</si>
  <si>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</si>
  <si>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</si>
  <si>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</si>
  <si>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</si>
  <si>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</si>
  <si>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</si>
  <si>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</si>
  <si>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</si>
  <si>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</si>
  <si>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</si>
  <si>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</si>
  <si>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</si>
  <si>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</si>
  <si>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</si>
  <si>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</si>
  <si>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</si>
  <si>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</si>
  <si>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</si>
  <si>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</si>
  <si>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</si>
  <si>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</si>
  <si>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</si>
  <si>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</si>
  <si>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</si>
  <si>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</si>
  <si>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</si>
  <si>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</si>
  <si>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</si>
  <si>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</si>
  <si>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</si>
  <si>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</si>
  <si>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</si>
  <si>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</si>
  <si>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</si>
  <si>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</si>
  <si>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</si>
  <si>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</si>
  <si>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</si>
  <si>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</si>
  <si>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</si>
  <si>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</si>
  <si>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</si>
  <si>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</si>
  <si>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</si>
  <si>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</si>
  <si>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</si>
  <si>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</si>
  <si>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</si>
  <si>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</si>
  <si>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</si>
  <si>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</si>
  <si>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</si>
  <si>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</si>
  <si>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</si>
  <si>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</si>
  <si>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</si>
  <si>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</si>
  <si>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</si>
  <si>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</si>
  <si>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</si>
  <si>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</si>
  <si>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</si>
  <si>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</si>
  <si>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</si>
  <si>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</si>
  <si>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</si>
  <si>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</si>
  <si>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</si>
  <si>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</si>
  <si>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</si>
  <si>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</si>
  <si>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</si>
  <si>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</si>
  <si>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</si>
  <si>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</si>
  <si>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</si>
  <si>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</si>
  <si>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</si>
  <si>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</si>
  <si>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</si>
  <si>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</si>
  <si>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</si>
  <si>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</si>
  <si>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</si>
  <si>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</si>
  <si>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</si>
  <si>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</si>
  <si>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</si>
  <si>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</si>
  <si>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</si>
  <si>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</si>
  <si>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</si>
  <si>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</si>
  <si>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</si>
  <si>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</si>
  <si>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</si>
  <si>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</si>
  <si>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</si>
  <si>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</si>
  <si>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</si>
  <si>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</si>
  <si>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</si>
  <si>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</si>
  <si>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</si>
  <si>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</si>
  <si>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</si>
  <si>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</si>
  <si>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</si>
  <si>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</si>
  <si>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</si>
  <si>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</si>
  <si>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</si>
  <si>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</si>
  <si>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</si>
  <si>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</si>
  <si>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</si>
  <si>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</si>
  <si>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</si>
  <si>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</si>
  <si>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</si>
  <si>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</si>
  <si>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</si>
  <si>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</si>
  <si>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</si>
  <si>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</si>
  <si>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</si>
  <si>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</si>
  <si>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</si>
  <si>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</si>
  <si>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</si>
  <si>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</si>
  <si>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</si>
  <si>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</si>
  <si>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</si>
  <si>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</si>
  <si>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</si>
  <si>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</si>
  <si>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</si>
  <si>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</si>
  <si>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</si>
  <si>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</si>
  <si>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</si>
  <si>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</si>
  <si>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</si>
  <si>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</si>
  <si>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</si>
  <si>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</si>
  <si>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</si>
  <si>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</si>
  <si>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</si>
  <si>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</si>
  <si>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</si>
  <si>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</si>
  <si>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</si>
  <si>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</si>
  <si>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</si>
  <si>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</si>
  <si>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</si>
  <si>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</si>
  <si>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</si>
  <si>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</si>
  <si>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</si>
  <si>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</si>
  <si>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</si>
  <si>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</si>
  <si>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</si>
  <si>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</si>
  <si>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</si>
  <si>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</si>
  <si>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</si>
  <si>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</si>
  <si>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</si>
  <si>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</si>
  <si>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</si>
  <si>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</si>
  <si>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</si>
  <si>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</si>
  <si>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</si>
  <si>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</si>
  <si>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</si>
  <si>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</si>
  <si>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</si>
  <si>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</si>
  <si>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</si>
  <si>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</si>
  <si>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</si>
  <si>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</si>
  <si>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</si>
  <si>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</si>
  <si>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</si>
  <si>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</si>
  <si>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</si>
  <si>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</si>
  <si>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</si>
  <si>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</si>
  <si>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</si>
  <si>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</si>
  <si>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</si>
  <si>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</si>
  <si>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</si>
  <si>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</si>
  <si>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</si>
  <si>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</si>
  <si>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</si>
  <si>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</si>
  <si>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</si>
  <si>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</si>
  <si>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</si>
  <si>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</si>
  <si>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</si>
  <si>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</si>
  <si>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</si>
  <si>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</si>
  <si>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</si>
  <si>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</si>
  <si>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</si>
  <si>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</si>
  <si>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</si>
  <si>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</si>
  <si>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</si>
  <si>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</si>
  <si>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</si>
  <si>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</si>
  <si>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</si>
  <si>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</si>
  <si>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</si>
  <si>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</si>
  <si>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</si>
  <si>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</si>
  <si>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</si>
  <si>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</si>
  <si>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</si>
  <si>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</si>
  <si>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</si>
  <si>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</si>
  <si>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</si>
  <si>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</si>
  <si>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</si>
  <si>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</si>
  <si>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</si>
  <si>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</si>
  <si>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</si>
  <si>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</si>
  <si>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</si>
  <si>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</si>
  <si>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</si>
  <si>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</si>
  <si>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</si>
  <si>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</si>
  <si>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</si>
  <si>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</si>
  <si>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</si>
  <si>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</si>
  <si>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</si>
  <si>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</si>
  <si>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</si>
  <si>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</si>
  <si>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</si>
  <si>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</si>
  <si>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</si>
  <si>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</si>
  <si>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</si>
  <si>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</si>
  <si>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</si>
  <si>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</si>
  <si>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</si>
  <si>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</si>
  <si>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</si>
  <si>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</si>
  <si>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</si>
  <si>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</si>
  <si>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</si>
  <si>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</si>
  <si>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</si>
  <si>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</si>
  <si>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</si>
  <si>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</si>
  <si>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</si>
  <si>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</si>
  <si>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</si>
  <si>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</si>
  <si>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</si>
  <si>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</si>
  <si>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</si>
  <si>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</si>
  <si>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</si>
  <si>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</si>
  <si>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</si>
  <si>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</si>
  <si>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</si>
  <si>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</si>
  <si>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</si>
  <si>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</si>
  <si>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</si>
  <si>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</si>
  <si>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</si>
  <si>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</si>
  <si>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</si>
  <si>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</si>
  <si>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</si>
  <si>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</si>
  <si>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</si>
  <si>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</si>
  <si>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</si>
  <si>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</si>
  <si>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</si>
  <si>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</si>
  <si>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</si>
  <si>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</si>
  <si>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</si>
  <si>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</si>
  <si>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</si>
  <si>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</si>
  <si>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</si>
  <si>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</si>
  <si>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</si>
  <si>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</si>
  <si>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</si>
  <si>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</si>
  <si>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</si>
  <si>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</si>
  <si>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</si>
  <si>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</si>
  <si>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</si>
  <si>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</si>
  <si>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</si>
  <si>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</si>
  <si>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</si>
  <si>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</si>
  <si>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</si>
  <si>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</si>
  <si>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</si>
  <si>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</si>
  <si>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</si>
  <si>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</si>
  <si>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</si>
  <si>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</si>
  <si>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</si>
  <si>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</si>
  <si>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</si>
  <si>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</si>
  <si>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</si>
  <si>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</si>
  <si>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</si>
  <si>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</si>
  <si>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</si>
  <si>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</si>
  <si>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</si>
  <si>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</si>
  <si>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</si>
  <si>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</si>
  <si>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</si>
  <si>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</si>
  <si>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</si>
  <si>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</si>
  <si>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</si>
  <si>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</si>
  <si>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</si>
  <si>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</si>
  <si>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</si>
  <si>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</si>
  <si>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</si>
  <si>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</si>
  <si>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</si>
  <si>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</si>
  <si>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</si>
  <si>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</si>
  <si>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</si>
  <si>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</si>
  <si>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</si>
  <si>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</si>
  <si>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</si>
  <si>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</si>
  <si>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</si>
  <si>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</si>
  <si>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</si>
  <si>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</si>
  <si>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</si>
  <si>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</si>
  <si>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</si>
  <si>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</si>
  <si>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</si>
  <si>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</si>
  <si>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</si>
  <si>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</si>
  <si>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</si>
  <si>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</si>
  <si>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</si>
  <si>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</si>
  <si>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</si>
  <si>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</si>
  <si>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</si>
  <si>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</si>
  <si>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</si>
  <si>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</si>
  <si>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</si>
  <si>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</si>
  <si>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</si>
  <si>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</si>
  <si>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</si>
  <si>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</si>
  <si>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</si>
  <si>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</si>
  <si>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</si>
  <si>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</si>
  <si>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</si>
  <si>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</si>
  <si>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</si>
  <si>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</si>
  <si>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</si>
  <si>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</si>
  <si>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</si>
  <si>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</si>
  <si>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</si>
  <si>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</si>
  <si>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</si>
  <si>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</si>
  <si>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</si>
  <si>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</si>
  <si>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</si>
  <si>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</si>
  <si>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</si>
  <si>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</si>
  <si>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</si>
  <si>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</si>
  <si>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</si>
  <si>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</si>
  <si>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</si>
  <si>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</si>
  <si>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</si>
  <si>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</si>
  <si>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</si>
  <si>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</si>
  <si>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</si>
  <si>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</si>
  <si>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</si>
  <si>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</si>
  <si>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</si>
  <si>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</si>
  <si>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</si>
  <si>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</si>
  <si>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</si>
  <si>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</si>
  <si>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</si>
  <si>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</si>
  <si>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</si>
  <si>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</si>
  <si>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</si>
  <si>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</si>
  <si>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</si>
  <si>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</si>
  <si>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</si>
  <si>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</si>
  <si>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</si>
  <si>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</si>
  <si>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</si>
  <si>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</si>
  <si>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</si>
  <si>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</si>
  <si>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</si>
  <si>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</si>
  <si>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</si>
  <si>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</si>
  <si>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</si>
  <si>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</si>
  <si>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</si>
  <si>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</si>
  <si>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</si>
  <si>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</si>
  <si>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</si>
  <si>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</si>
  <si>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</si>
  <si>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</si>
  <si>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</si>
  <si>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</si>
  <si>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</si>
  <si>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</si>
  <si>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</si>
  <si>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</si>
  <si>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</si>
  <si>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</si>
  <si>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</si>
  <si>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</si>
  <si>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</si>
  <si>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</si>
  <si>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</si>
  <si>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</si>
  <si>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</si>
  <si>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</si>
  <si>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</si>
  <si>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</si>
  <si>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</si>
  <si>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</si>
  <si>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</si>
  <si>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</si>
  <si>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</si>
  <si>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</si>
  <si>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</si>
  <si>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</si>
  <si>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</si>
  <si>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</si>
  <si>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</si>
  <si>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</si>
  <si>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</si>
  <si>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</si>
  <si>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</si>
  <si>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</si>
  <si>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</si>
  <si>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</si>
  <si>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</si>
  <si>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</si>
  <si>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</si>
  <si>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</si>
  <si>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</si>
  <si>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</si>
  <si>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</si>
  <si>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</si>
  <si>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</si>
  <si>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</si>
  <si>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</si>
  <si>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</si>
  <si>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</si>
  <si>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</si>
  <si>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</si>
  <si>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</si>
  <si>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</si>
  <si>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</si>
  <si>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</si>
  <si>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</si>
  <si>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</si>
  <si>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</si>
  <si>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</si>
  <si>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</si>
  <si>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</si>
  <si>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</si>
  <si>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</si>
  <si>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</si>
  <si>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</si>
  <si>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</si>
  <si>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</si>
  <si>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</si>
  <si>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</si>
  <si>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</si>
  <si>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</si>
  <si>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</si>
  <si>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</si>
  <si>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</si>
  <si>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</si>
  <si>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</si>
  <si>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</si>
  <si>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</si>
  <si>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</si>
  <si>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</si>
  <si>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</si>
  <si>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</si>
  <si>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</si>
  <si>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</si>
  <si>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</si>
  <si>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</si>
  <si>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</si>
  <si>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</si>
  <si>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</si>
  <si>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</si>
  <si>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</si>
  <si>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</si>
  <si>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</si>
  <si>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</si>
  <si>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</si>
  <si>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</si>
  <si>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</si>
  <si>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</si>
  <si>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</si>
  <si>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</si>
  <si>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</si>
  <si>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</si>
  <si>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</si>
  <si>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</si>
  <si>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</si>
  <si>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</si>
  <si>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</si>
  <si>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</si>
  <si>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</si>
  <si>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</si>
  <si>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</si>
  <si>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</si>
  <si>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</si>
  <si>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</si>
  <si>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</si>
  <si>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</si>
  <si>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</si>
  <si>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</si>
  <si>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</si>
  <si>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</si>
  <si>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</si>
  <si>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</si>
  <si>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</si>
  <si>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</si>
  <si>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</si>
  <si>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</si>
  <si>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</si>
  <si>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</si>
  <si>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</si>
  <si>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</si>
  <si>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</si>
  <si>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</si>
  <si>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</si>
  <si>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</si>
  <si>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</si>
  <si>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</si>
  <si>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</si>
  <si>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</si>
  <si>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</si>
  <si>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</si>
  <si>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</si>
  <si>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</si>
  <si>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</si>
  <si>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</si>
  <si>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</si>
  <si>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</si>
  <si>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</si>
  <si>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</si>
  <si>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</si>
  <si>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</si>
  <si>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</si>
  <si>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</si>
  <si>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</si>
  <si>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</si>
  <si>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</si>
  <si>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</si>
  <si>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</si>
  <si>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</si>
  <si>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</si>
  <si>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</si>
  <si>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</si>
  <si>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</si>
  <si>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</si>
  <si>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</si>
  <si>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</si>
  <si>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</si>
  <si>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</si>
  <si>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</si>
  <si>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</si>
  <si>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</si>
  <si>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</si>
  <si>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</si>
  <si>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</si>
  <si>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</si>
  <si>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</si>
  <si>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</si>
  <si>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</si>
  <si>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</si>
  <si>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</si>
  <si>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</si>
  <si>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</si>
  <si>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</si>
  <si>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</si>
  <si>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</si>
  <si>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</si>
  <si>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</si>
  <si>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</si>
  <si>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</si>
  <si>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</si>
  <si>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</si>
  <si>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</si>
  <si>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</si>
  <si>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</si>
  <si>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</si>
  <si>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</si>
  <si>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</si>
  <si>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</si>
  <si>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</si>
  <si>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</si>
  <si>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</si>
  <si>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</si>
  <si>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</si>
  <si>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</si>
  <si>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</si>
  <si>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</si>
  <si>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</si>
  <si>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</si>
  <si>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</si>
  <si>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</si>
  <si>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</si>
  <si>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</si>
  <si>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</si>
  <si>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</si>
  <si>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</si>
  <si>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</si>
  <si>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</si>
  <si>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</si>
  <si>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</si>
  <si>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</si>
  <si>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</si>
  <si>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</si>
  <si>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</si>
  <si>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</si>
  <si>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</si>
  <si>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</si>
  <si>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</si>
  <si>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</si>
  <si>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</si>
  <si>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</si>
  <si>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</si>
  <si>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</si>
  <si>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</si>
  <si>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</si>
  <si>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</si>
  <si>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</si>
  <si>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</si>
  <si>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</si>
  <si>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</si>
  <si>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</si>
  <si>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</si>
  <si>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</si>
  <si>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</si>
  <si>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</si>
  <si>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</si>
  <si>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</si>
  <si>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</si>
  <si>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</si>
  <si>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</si>
  <si>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</si>
  <si>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</si>
  <si>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</si>
  <si>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</si>
  <si>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</si>
  <si>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</si>
  <si>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</si>
  <si>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</si>
  <si>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</si>
  <si>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</si>
  <si>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</si>
  <si>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</si>
  <si>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</si>
  <si>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</si>
  <si>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</si>
  <si>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</si>
  <si>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</si>
  <si>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</si>
  <si>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</si>
  <si>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</si>
  <si>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</si>
  <si>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</si>
  <si>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</si>
  <si>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</si>
  <si>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</si>
  <si>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</si>
  <si>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</si>
  <si>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</si>
  <si>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</si>
  <si>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</si>
  <si>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</si>
  <si>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</si>
  <si>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</si>
  <si>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</si>
  <si>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</si>
  <si>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</si>
  <si>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</si>
  <si>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</si>
  <si>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</si>
  <si>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</si>
  <si>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</si>
  <si>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</si>
  <si>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</si>
  <si>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</si>
  <si>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</si>
  <si>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</si>
  <si>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</si>
  <si>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</si>
  <si>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</si>
  <si>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</si>
  <si>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</si>
  <si>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</si>
  <si>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</si>
  <si>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</si>
  <si>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</si>
  <si>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</si>
  <si>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</si>
  <si>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</si>
  <si>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</si>
  <si>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</si>
  <si>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</si>
  <si>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</si>
  <si>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</si>
  <si>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</si>
  <si>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</si>
  <si>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</si>
  <si>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</si>
  <si>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</si>
  <si>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</si>
  <si>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</si>
  <si>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</si>
  <si>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</si>
  <si>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</si>
  <si>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</si>
  <si>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</si>
  <si>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</si>
  <si>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</si>
  <si>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</si>
  <si>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</si>
  <si>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</si>
  <si>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</si>
  <si>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</si>
  <si>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</si>
  <si>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</si>
  <si>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</si>
  <si>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</si>
  <si>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</si>
  <si>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</si>
  <si>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</si>
  <si>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</si>
  <si>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</si>
  <si>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</si>
  <si>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</si>
  <si>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</si>
  <si>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</si>
  <si>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</si>
  <si>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</si>
  <si>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</si>
  <si>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</si>
  <si>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</si>
  <si>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</si>
  <si>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</si>
  <si>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</si>
  <si>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</si>
  <si>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</si>
  <si>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</si>
  <si>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</si>
  <si>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</si>
  <si>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</si>
  <si>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</si>
  <si>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</si>
  <si>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</si>
  <si>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</si>
  <si>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</si>
  <si>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</si>
  <si>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</si>
  <si>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</si>
  <si>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</si>
  <si>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</si>
  <si>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</si>
  <si>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</si>
  <si>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</si>
  <si>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</si>
  <si>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</si>
  <si>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</si>
  <si>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</si>
  <si>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</si>
  <si>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</si>
  <si>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</si>
  <si>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</si>
  <si>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</si>
  <si>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</si>
  <si>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</si>
  <si>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</si>
  <si>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</si>
  <si>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</si>
  <si>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</si>
  <si>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</si>
  <si>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</si>
  <si>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</si>
  <si>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</si>
  <si>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</si>
  <si>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</si>
  <si>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</si>
  <si>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</si>
  <si>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</si>
  <si>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</si>
  <si>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</si>
  <si>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</si>
  <si>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</si>
  <si>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</si>
  <si>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</si>
  <si>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</si>
  <si>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</si>
  <si>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</si>
  <si>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</si>
  <si>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</si>
  <si>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</si>
  <si>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</si>
  <si>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</si>
  <si>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</si>
  <si>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</si>
  <si>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</si>
  <si>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</si>
  <si>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</si>
  <si>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</si>
  <si>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</si>
  <si>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</si>
  <si>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</si>
  <si>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</si>
  <si>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</si>
  <si>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</si>
  <si>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</si>
  <si>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</si>
  <si>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</si>
  <si>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</si>
  <si>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</si>
  <si>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</si>
  <si>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</si>
  <si>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</si>
  <si>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</si>
  <si>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</si>
  <si>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</si>
  <si>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</si>
  <si>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</si>
  <si>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</si>
  <si>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</si>
  <si>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</si>
  <si>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</si>
  <si>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</si>
  <si>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</si>
  <si>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</si>
  <si>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</si>
  <si>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</si>
  <si>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</si>
  <si>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</si>
  <si>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</si>
  <si>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</si>
  <si>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</si>
  <si>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</si>
  <si>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</si>
  <si>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</si>
  <si>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</si>
  <si>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</si>
  <si>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</si>
  <si>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</si>
  <si>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</si>
  <si>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</si>
  <si>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</si>
  <si>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</si>
  <si>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</si>
  <si>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</si>
  <si>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</si>
  <si>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</si>
  <si>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</si>
  <si>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</si>
  <si>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</si>
  <si>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</si>
  <si>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</si>
  <si>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</si>
  <si>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</si>
  <si>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</si>
  <si>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</si>
  <si>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</si>
  <si>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</si>
  <si>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</si>
  <si>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</si>
  <si>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</si>
  <si>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</si>
  <si>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</si>
  <si>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</si>
  <si>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</si>
  <si>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</si>
  <si>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</si>
  <si>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</si>
  <si>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</si>
  <si>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</si>
  <si>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</si>
  <si>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</si>
  <si>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</si>
  <si>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</si>
  <si>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</si>
  <si>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</si>
  <si>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</si>
  <si>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</si>
  <si>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</si>
  <si>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</si>
  <si>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</si>
  <si>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</si>
  <si>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</si>
  <si>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</si>
  <si>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</si>
  <si>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</si>
  <si>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</si>
  <si>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</si>
  <si>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</si>
  <si>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</si>
  <si>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</si>
  <si>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</si>
  <si>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</si>
  <si>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</si>
  <si>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</si>
  <si>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</si>
  <si>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</si>
  <si>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</si>
  <si>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</si>
  <si>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</si>
  <si>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</si>
  <si>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</si>
  <si>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</si>
  <si>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</si>
  <si>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</si>
  <si>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</si>
  <si>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</si>
  <si>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</si>
  <si>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</si>
  <si>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</si>
  <si>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</si>
  <si>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</si>
  <si>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</si>
  <si>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</si>
  <si>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</si>
  <si>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</si>
  <si>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</si>
  <si>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</si>
  <si>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</si>
  <si>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</si>
  <si>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</si>
  <si>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</si>
  <si>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</si>
  <si>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</si>
  <si>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</si>
  <si>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</si>
  <si>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</si>
  <si>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</si>
  <si>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</si>
  <si>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</si>
  <si>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</si>
  <si>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</si>
  <si>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</si>
  <si>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</si>
  <si>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</si>
  <si>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</si>
  <si>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</si>
  <si>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</si>
  <si>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</si>
  <si>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</si>
  <si>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</si>
  <si>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</si>
  <si>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</si>
  <si>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</si>
  <si>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</si>
  <si>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</si>
  <si>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</si>
  <si>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</si>
  <si>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</si>
  <si>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</si>
  <si>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</si>
  <si>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</si>
  <si>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</si>
  <si>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</si>
  <si>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</si>
  <si>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</si>
  <si>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</si>
  <si>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</si>
  <si>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</si>
  <si>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</si>
  <si>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</si>
  <si>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</si>
  <si>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</si>
  <si>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</si>
  <si>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</si>
  <si>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</si>
  <si>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</si>
  <si>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</si>
  <si>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</si>
  <si>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</si>
  <si>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</si>
  <si>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</si>
  <si>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</si>
  <si>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</si>
  <si>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</si>
  <si>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</si>
  <si>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</si>
  <si>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</si>
  <si>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</si>
  <si>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</si>
  <si>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</si>
  <si>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</si>
  <si>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</si>
  <si>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</si>
  <si>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</si>
  <si>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</si>
  <si>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</si>
  <si>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</si>
  <si>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</si>
  <si>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</si>
  <si>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</si>
  <si>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</si>
  <si>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</si>
  <si>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</si>
  <si>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</si>
  <si>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</si>
  <si>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</si>
  <si>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</si>
  <si>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</si>
  <si>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</si>
  <si>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</si>
  <si>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</si>
  <si>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</si>
  <si>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</si>
  <si>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</si>
  <si>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</si>
  <si>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</si>
  <si>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</si>
  <si>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</si>
  <si>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</si>
  <si>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</si>
  <si>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</si>
  <si>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</si>
  <si>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</si>
  <si>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</si>
  <si>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</si>
  <si>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</si>
  <si>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</si>
  <si>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</si>
  <si>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</si>
  <si>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</si>
  <si>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</si>
  <si>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</si>
  <si>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</si>
  <si>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</si>
  <si>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</si>
  <si>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</si>
  <si>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</si>
  <si>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</si>
  <si>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</si>
  <si>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</si>
  <si>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</si>
  <si>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</si>
  <si>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</si>
  <si>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</si>
  <si>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</si>
  <si>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</si>
  <si>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</si>
  <si>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</si>
  <si>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</si>
  <si>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</si>
  <si>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</si>
  <si>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</si>
  <si>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</si>
  <si>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</si>
  <si>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</si>
  <si>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</si>
  <si>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</si>
  <si>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</si>
  <si>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</si>
  <si>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</si>
  <si>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</si>
  <si>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</si>
  <si>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</si>
  <si>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</si>
  <si>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</si>
  <si>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</si>
  <si>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</si>
  <si>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</si>
  <si>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</si>
  <si>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</si>
  <si>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</si>
  <si>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</si>
  <si>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</si>
  <si>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</si>
  <si>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</si>
  <si>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</si>
  <si>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</si>
  <si>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</si>
  <si>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</si>
  <si>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</si>
  <si>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</si>
  <si>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</si>
  <si>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</si>
  <si>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</si>
  <si>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</si>
  <si>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</si>
  <si>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</si>
  <si>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</si>
  <si>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</si>
  <si>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</si>
  <si>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</si>
  <si>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</si>
  <si>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</si>
  <si>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</si>
  <si>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</si>
  <si>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</si>
  <si>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</si>
  <si>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</si>
  <si>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</si>
  <si>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</si>
  <si>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</si>
  <si>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</si>
  <si>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</si>
  <si>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</si>
  <si>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</si>
  <si>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</si>
  <si>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</si>
  <si>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</si>
  <si>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</si>
  <si>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</si>
  <si>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</si>
  <si>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</si>
  <si>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</si>
  <si>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</si>
  <si>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</si>
  <si>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</si>
  <si>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</si>
  <si>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</si>
  <si>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</si>
  <si>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</si>
  <si>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</si>
  <si>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</si>
  <si>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</si>
  <si>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</si>
  <si>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</si>
  <si>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</si>
  <si>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</si>
  <si>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</si>
  <si>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</si>
  <si>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</si>
  <si>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</si>
  <si>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</si>
  <si>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</si>
  <si>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</si>
  <si>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</si>
  <si>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</si>
  <si>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</si>
  <si>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</si>
  <si>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</si>
  <si>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</si>
  <si>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</si>
  <si>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</si>
  <si>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</si>
  <si>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</si>
  <si>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</si>
  <si>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</si>
  <si>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</si>
  <si>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</si>
  <si>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</si>
  <si>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</si>
  <si>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</si>
  <si>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</si>
  <si>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</si>
  <si>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</si>
  <si>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</si>
  <si>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</si>
  <si>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</si>
  <si>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</si>
  <si>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</si>
  <si>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</si>
  <si>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</si>
  <si>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</si>
  <si>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</si>
  <si>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</si>
  <si>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</si>
  <si>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</si>
  <si>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</si>
  <si>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</si>
  <si>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</si>
  <si>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</si>
  <si>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</si>
  <si>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</si>
  <si>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</si>
  <si>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</si>
  <si>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</si>
  <si>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</si>
  <si>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</si>
  <si>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</si>
  <si>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</si>
  <si>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</si>
  <si>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</si>
  <si>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</si>
  <si>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</si>
  <si>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</si>
  <si>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</si>
  <si>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</si>
  <si>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</si>
  <si>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</si>
  <si>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</si>
  <si>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</si>
  <si>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</si>
  <si>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</si>
  <si>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</si>
  <si>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</si>
  <si>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</si>
  <si>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</si>
  <si>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</si>
  <si>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</si>
  <si>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</si>
  <si>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</si>
  <si>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</si>
  <si>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</si>
  <si>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</si>
  <si>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</si>
  <si>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</si>
  <si>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</si>
  <si>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</si>
  <si>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</si>
  <si>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</si>
  <si>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</si>
  <si>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</si>
  <si>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</si>
  <si>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</si>
  <si>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</si>
  <si>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</si>
  <si>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</si>
  <si>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</si>
  <si>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</si>
  <si>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</si>
  <si>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</si>
  <si>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</si>
  <si>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</si>
  <si>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</si>
  <si>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</si>
  <si>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</si>
  <si>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</si>
  <si>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</si>
  <si>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</si>
  <si>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</si>
  <si>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</si>
  <si>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</si>
  <si>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</si>
  <si>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</si>
  <si>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</si>
  <si>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</si>
  <si>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</si>
  <si>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</si>
  <si>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</si>
  <si>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</si>
  <si>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</si>
  <si>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</si>
  <si>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</si>
  <si>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</si>
  <si>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</si>
  <si>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</si>
  <si>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</si>
  <si>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</si>
  <si>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</si>
  <si>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</si>
  <si>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</si>
  <si>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</si>
  <si>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</si>
  <si>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</si>
  <si>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</si>
  <si>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</si>
  <si>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</si>
  <si>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</si>
  <si>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</si>
  <si>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</si>
  <si>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</si>
  <si>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</si>
  <si>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</si>
  <si>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</si>
  <si>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</si>
  <si>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</si>
  <si>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</si>
  <si>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</si>
  <si>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</si>
  <si>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</si>
  <si>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</si>
  <si>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</si>
  <si>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</si>
  <si>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</si>
  <si>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</si>
  <si>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</si>
  <si>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</si>
  <si>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</si>
  <si>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</si>
  <si>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</si>
  <si>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</si>
  <si>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</si>
  <si>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</si>
  <si>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</si>
  <si>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</si>
  <si>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</si>
  <si>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</si>
  <si>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</si>
  <si>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</si>
  <si>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</si>
  <si>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</si>
  <si>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</si>
  <si>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</si>
  <si>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</si>
  <si>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</si>
  <si>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</si>
  <si>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</si>
  <si>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</si>
  <si>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</si>
  <si>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</si>
  <si>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</si>
  <si>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</si>
  <si>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</si>
  <si>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</si>
  <si>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</si>
  <si>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</si>
  <si>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</si>
  <si>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</si>
  <si>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</si>
  <si>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</si>
  <si>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</si>
  <si>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</si>
  <si>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</si>
  <si>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</si>
  <si>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</si>
  <si>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</si>
  <si>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</si>
  <si>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</si>
  <si>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</si>
  <si>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</si>
  <si>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</si>
  <si>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</si>
  <si>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</si>
  <si>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</si>
  <si>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</si>
  <si>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</si>
  <si>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</si>
  <si>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</si>
  <si>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</si>
  <si>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</si>
  <si>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</si>
  <si>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</si>
  <si>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</si>
  <si>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</si>
  <si>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</si>
  <si>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</si>
  <si>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</si>
  <si>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</si>
  <si>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</si>
  <si>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</si>
  <si>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</si>
  <si>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</si>
  <si>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</si>
  <si>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</si>
  <si>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</si>
  <si>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</si>
  <si>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</si>
  <si>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</si>
  <si>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</si>
  <si>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</si>
  <si>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</si>
  <si>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</si>
  <si>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</si>
  <si>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</si>
  <si>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</si>
  <si>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</si>
  <si>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</si>
  <si>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</si>
  <si>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</si>
  <si>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</si>
  <si>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</si>
  <si>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</si>
  <si>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</si>
  <si>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</si>
  <si>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</si>
  <si>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</si>
  <si>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</si>
  <si>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</si>
  <si>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</si>
  <si>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</si>
  <si>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</si>
  <si>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</si>
  <si>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</si>
  <si>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</si>
  <si>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</si>
  <si>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</si>
  <si>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</si>
  <si>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</si>
  <si>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</si>
  <si>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</si>
  <si>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</si>
  <si>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</si>
  <si>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</si>
  <si>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</si>
  <si>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</si>
  <si>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</si>
  <si>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</si>
  <si>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</si>
  <si>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</si>
  <si>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</si>
  <si>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</si>
  <si>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</si>
  <si>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</si>
  <si>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</si>
  <si>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</si>
  <si>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</si>
  <si>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</si>
  <si>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</si>
  <si>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</si>
  <si>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</si>
  <si>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</si>
  <si>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</si>
  <si>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</si>
  <si>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</si>
  <si>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</si>
  <si>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</si>
  <si>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</si>
  <si>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</si>
  <si>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</si>
  <si>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</si>
  <si>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</si>
  <si>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</si>
  <si>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</si>
  <si>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</si>
  <si>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</si>
  <si>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</si>
  <si>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</si>
  <si>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</si>
  <si>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</si>
  <si>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</si>
  <si>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</si>
  <si>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</si>
  <si>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</si>
  <si>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</si>
  <si>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</si>
  <si>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</si>
  <si>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</si>
  <si>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</si>
  <si>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</si>
  <si>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</si>
  <si>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</si>
  <si>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</si>
  <si>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</si>
  <si>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</si>
  <si>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</si>
  <si>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</si>
  <si>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</si>
  <si>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</si>
  <si>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</si>
  <si>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</si>
  <si>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</si>
  <si>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</si>
  <si>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</si>
  <si>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</si>
  <si>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</si>
  <si>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</si>
  <si>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</si>
  <si>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</si>
  <si>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</si>
  <si>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</si>
  <si>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</si>
  <si>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</si>
  <si>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</si>
  <si>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</si>
  <si>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</si>
  <si>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</si>
  <si>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</si>
  <si>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</si>
  <si>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</si>
  <si>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</si>
  <si>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</si>
  <si>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</si>
  <si>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</si>
  <si>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</si>
  <si>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</si>
  <si>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</si>
  <si>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</si>
  <si>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</si>
  <si>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</si>
  <si>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</si>
  <si>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</si>
  <si>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</si>
  <si>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</si>
  <si>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</si>
  <si>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</si>
  <si>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</si>
  <si>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</si>
  <si>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</si>
  <si>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</si>
  <si>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</si>
  <si>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</si>
  <si>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</si>
  <si>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</si>
  <si>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</si>
  <si>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</si>
  <si>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</si>
  <si>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</si>
  <si>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</si>
  <si>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</si>
  <si>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</si>
  <si>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</si>
  <si>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</si>
  <si>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</si>
  <si>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</si>
  <si>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</si>
  <si>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</si>
  <si>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</si>
  <si>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</si>
  <si>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</si>
  <si>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</si>
  <si>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</si>
  <si>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</si>
  <si>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</si>
  <si>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</si>
  <si>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</si>
  <si>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</si>
  <si>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</si>
  <si>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</si>
  <si>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</si>
  <si>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</si>
  <si>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</si>
  <si>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</si>
  <si>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</si>
  <si>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</si>
  <si>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</si>
  <si>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</si>
  <si>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</si>
  <si>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</si>
  <si>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</si>
  <si>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</si>
  <si>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</si>
  <si>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</si>
  <si>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</si>
  <si>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</si>
  <si>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</si>
  <si>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</si>
  <si>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</si>
  <si>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</si>
  <si>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</si>
  <si>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</si>
  <si>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</si>
  <si>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</si>
  <si>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</si>
  <si>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</si>
  <si>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</si>
  <si>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</si>
  <si>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</si>
  <si>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</si>
  <si>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</si>
  <si>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</si>
  <si>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</si>
  <si>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</si>
  <si>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</si>
  <si>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</si>
  <si>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</si>
  <si>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</si>
  <si>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</si>
  <si>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</si>
  <si>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</si>
  <si>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</si>
  <si>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</si>
  <si>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</si>
  <si>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</si>
  <si>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</si>
  <si>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</si>
  <si>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</si>
  <si>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</si>
  <si>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</si>
  <si>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</si>
  <si>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</si>
  <si>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</si>
  <si>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</si>
  <si>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</si>
  <si>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</si>
  <si>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</si>
  <si>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</si>
  <si>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</si>
  <si>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</si>
  <si>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</si>
  <si>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</si>
  <si>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</si>
  <si>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</si>
  <si>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</si>
  <si>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</si>
  <si>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</si>
  <si>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</si>
  <si>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</si>
  <si>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</si>
  <si>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</si>
  <si>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</si>
  <si>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</si>
  <si>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</si>
  <si>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</si>
  <si>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</si>
  <si>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</si>
  <si>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</si>
  <si>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</si>
  <si>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</si>
  <si>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</si>
  <si>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</si>
  <si>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</si>
  <si>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</si>
  <si>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</si>
  <si>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</si>
  <si>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</si>
  <si>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</si>
  <si>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</si>
  <si>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</si>
  <si>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</si>
  <si>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</si>
  <si>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</si>
  <si>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</si>
  <si>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</si>
  <si>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</si>
  <si>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</si>
  <si>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</si>
  <si>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</si>
  <si>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</si>
  <si>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</si>
  <si>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</si>
  <si>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</si>
  <si>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</si>
  <si>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</si>
  <si>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</si>
  <si>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</si>
  <si>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</si>
  <si>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</si>
  <si>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</si>
  <si>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</si>
  <si>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</si>
  <si>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</si>
  <si>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</si>
  <si>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</si>
  <si>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</si>
  <si>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</si>
  <si>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</si>
  <si>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</si>
  <si>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</si>
  <si>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</si>
  <si>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</si>
  <si>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</si>
  <si>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</si>
  <si>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</si>
  <si>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</si>
  <si>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</si>
  <si>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</si>
  <si>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</si>
  <si>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</si>
  <si>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</si>
  <si>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</si>
  <si>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</si>
  <si>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</si>
  <si>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</si>
  <si>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</si>
  <si>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</si>
  <si>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</si>
  <si>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</si>
  <si>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</si>
  <si>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</si>
  <si>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</si>
  <si>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</si>
  <si>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</si>
  <si>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</si>
  <si>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</si>
  <si>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</si>
  <si>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</si>
  <si>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</si>
  <si>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</si>
  <si>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</si>
  <si>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</si>
  <si>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</si>
  <si>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</si>
  <si>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</si>
  <si>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</si>
  <si>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</si>
  <si>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</si>
  <si>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</si>
  <si>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</si>
  <si>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</si>
  <si>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</si>
  <si>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</si>
  <si>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</si>
  <si>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</si>
  <si>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</si>
  <si>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</si>
  <si>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</si>
  <si>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</si>
  <si>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</si>
  <si>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</si>
  <si>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</si>
  <si>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</si>
  <si>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</si>
  <si>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</si>
  <si>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</si>
  <si>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</si>
  <si>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</si>
  <si>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</si>
  <si>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</si>
  <si>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</si>
  <si>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</si>
  <si>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</si>
  <si>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</si>
  <si>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</si>
  <si>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</si>
  <si>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</si>
  <si>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</si>
  <si>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</si>
  <si>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</si>
  <si>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</si>
  <si>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</si>
  <si>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</si>
  <si>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</si>
  <si>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</si>
  <si>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</si>
  <si>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</si>
  <si>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</si>
  <si>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</si>
  <si>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</si>
  <si>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</si>
  <si>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</si>
  <si>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</si>
  <si>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</si>
  <si>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</si>
  <si>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</si>
  <si>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</si>
  <si>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</si>
  <si>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</si>
  <si>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</si>
  <si>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</si>
  <si>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</si>
  <si>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</si>
  <si>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</si>
  <si>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</si>
  <si>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</si>
  <si>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</si>
  <si>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</si>
  <si>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</si>
  <si>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</si>
  <si>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</si>
  <si>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</si>
  <si>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</si>
  <si>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</si>
  <si>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</si>
  <si>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</si>
  <si>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</si>
  <si>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</si>
  <si>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</si>
  <si>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</si>
  <si>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</si>
  <si>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</si>
  <si>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</si>
  <si>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</si>
  <si>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</si>
  <si>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</si>
  <si>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</si>
  <si>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</si>
  <si>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</si>
  <si>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</si>
  <si>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</si>
  <si>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</si>
  <si>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</si>
  <si>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</si>
  <si>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</si>
  <si>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</si>
  <si>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</si>
  <si>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</si>
  <si>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</si>
  <si>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</si>
  <si>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</si>
  <si>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</si>
  <si>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</si>
  <si>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</si>
  <si>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</si>
  <si>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</si>
  <si>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</si>
  <si>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</si>
  <si>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</si>
  <si>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</si>
  <si>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</si>
  <si>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</si>
  <si>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</si>
  <si>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</si>
  <si>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</si>
  <si>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</si>
  <si>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</si>
  <si>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</si>
  <si>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</si>
  <si>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</si>
  <si>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</si>
  <si>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</si>
  <si>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</si>
  <si>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</si>
  <si>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</si>
  <si>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</si>
  <si>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</si>
  <si>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</si>
  <si>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</si>
  <si>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</si>
  <si>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</si>
  <si>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</si>
  <si>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</si>
  <si>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</si>
  <si>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</si>
  <si>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</si>
  <si>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</si>
  <si>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</si>
  <si>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</si>
  <si>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</si>
  <si>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</si>
  <si>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</si>
  <si>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</si>
  <si>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</si>
  <si>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</si>
  <si>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</si>
  <si>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</si>
  <si>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</si>
  <si>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</si>
  <si>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</si>
  <si>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</si>
  <si>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</si>
  <si>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</si>
  <si>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</si>
  <si>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</si>
  <si>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</si>
  <si>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</si>
  <si>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</si>
  <si>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</si>
  <si>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</si>
  <si>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</si>
  <si>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</si>
  <si>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</si>
  <si>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</si>
  <si>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</si>
  <si>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</si>
  <si>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</si>
  <si>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</si>
  <si>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</si>
  <si>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</si>
  <si>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</si>
  <si>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</si>
  <si>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</si>
  <si>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</si>
  <si>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</si>
  <si>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</si>
  <si>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</si>
  <si>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</si>
  <si>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</si>
  <si>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</si>
  <si>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</si>
  <si>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</si>
  <si>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</si>
  <si>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</si>
  <si>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</si>
  <si>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</si>
  <si>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</si>
  <si>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</si>
  <si>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</si>
  <si>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</si>
  <si>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</si>
  <si>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</si>
  <si>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</si>
  <si>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</si>
  <si>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</si>
  <si>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</si>
  <si>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</si>
  <si>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</si>
  <si>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</si>
  <si>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</si>
  <si>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</si>
  <si>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</si>
  <si>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</si>
  <si>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</si>
  <si>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</si>
  <si>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</si>
  <si>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</si>
  <si>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</si>
  <si>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</si>
  <si>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</si>
  <si>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</si>
  <si>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</si>
  <si>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</si>
  <si>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</si>
  <si>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</si>
  <si>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</si>
  <si>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</si>
  <si>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</si>
  <si>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</si>
  <si>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</si>
  <si>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</si>
  <si>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</si>
  <si>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</si>
  <si>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</si>
  <si>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</si>
  <si>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</si>
  <si>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</si>
  <si>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</si>
  <si>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</si>
  <si>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</si>
  <si>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</si>
  <si>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</si>
  <si>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</si>
  <si>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</si>
  <si>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</si>
  <si>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</si>
  <si>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</si>
  <si>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</si>
  <si>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</si>
  <si>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</si>
  <si>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</si>
  <si>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</si>
  <si>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</si>
  <si>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</si>
  <si>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</si>
  <si>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</si>
  <si>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</si>
  <si>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</si>
  <si>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</si>
  <si>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</si>
  <si>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</si>
  <si>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</si>
  <si>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</si>
  <si>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</si>
  <si>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</si>
  <si>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</si>
  <si>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</si>
  <si>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</si>
  <si>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</si>
  <si>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</si>
  <si>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</si>
  <si>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</si>
  <si>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</si>
  <si>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</si>
  <si>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</si>
  <si>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</si>
  <si>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</si>
  <si>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</si>
  <si>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</si>
  <si>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</si>
  <si>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</si>
  <si>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</si>
  <si>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</si>
  <si>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</si>
  <si>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</si>
  <si>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</si>
  <si>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</si>
  <si>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</si>
  <si>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</si>
  <si>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</si>
  <si>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</si>
  <si>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</si>
  <si>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</si>
  <si>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</si>
  <si>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</si>
  <si>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</si>
  <si>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</si>
  <si>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</si>
  <si>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</si>
  <si>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</si>
  <si>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</si>
  <si>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</si>
  <si>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</si>
  <si>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</si>
  <si>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</si>
  <si>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</si>
  <si>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</si>
  <si>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</si>
  <si>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</si>
  <si>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</si>
  <si>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</si>
  <si>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</si>
  <si>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</si>
  <si>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</si>
  <si>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</si>
  <si>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</si>
  <si>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</si>
  <si>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</si>
  <si>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</si>
  <si>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</si>
  <si>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</si>
  <si>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</si>
  <si>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</si>
  <si>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</si>
  <si>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</si>
  <si>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</si>
  <si>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</si>
  <si>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</si>
  <si>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</si>
  <si>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</si>
  <si>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</si>
  <si>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</si>
  <si>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</si>
  <si>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</si>
  <si>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</si>
  <si>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</si>
  <si>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</si>
  <si>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</si>
  <si>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</si>
  <si>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</si>
  <si>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</si>
  <si>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</si>
  <si>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</si>
  <si>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</si>
  <si>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</si>
  <si>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</si>
  <si>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</si>
  <si>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</si>
  <si>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</si>
  <si>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</si>
  <si>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</si>
  <si>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</si>
  <si>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</si>
  <si>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</si>
  <si>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</si>
  <si>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</si>
  <si>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</si>
  <si>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</si>
  <si>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</si>
  <si>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</si>
  <si>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</si>
  <si>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</si>
  <si>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</si>
  <si>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</si>
  <si>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</si>
  <si>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</si>
  <si>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</si>
  <si>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</si>
  <si>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</si>
  <si>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</si>
  <si>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</si>
  <si>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</si>
  <si>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</si>
  <si>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</si>
  <si>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</si>
  <si>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</si>
  <si>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</si>
  <si>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</si>
  <si>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</si>
  <si>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</si>
  <si>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</si>
  <si>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</si>
  <si>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</si>
  <si>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</si>
  <si>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</si>
  <si>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</si>
  <si>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</si>
  <si>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</si>
  <si>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</si>
  <si>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</si>
  <si>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</si>
  <si>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</si>
  <si>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</si>
  <si>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</si>
  <si>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</si>
  <si>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</si>
  <si>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</si>
  <si>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</si>
  <si>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</si>
  <si>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</si>
  <si>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</si>
  <si>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</si>
  <si>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</si>
  <si>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</si>
  <si>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</si>
  <si>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</si>
  <si>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</si>
  <si>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</si>
  <si>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</si>
  <si>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</si>
  <si>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</si>
  <si>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</si>
  <si>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</si>
  <si>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</si>
  <si>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</si>
  <si>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</si>
  <si>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</si>
  <si>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</si>
  <si>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</si>
  <si>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</si>
  <si>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</si>
  <si>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</si>
  <si>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</si>
  <si>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</si>
  <si>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</si>
  <si>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</si>
  <si>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</si>
  <si>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</si>
  <si>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</si>
  <si>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</si>
  <si>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</si>
  <si>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</si>
  <si>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</si>
  <si>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</si>
  <si>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</si>
  <si>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</si>
  <si>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</si>
  <si>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</si>
  <si>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</si>
  <si>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</si>
  <si>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</si>
  <si>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</si>
  <si>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</si>
  <si>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</si>
  <si>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</si>
  <si>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</si>
  <si>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</si>
  <si>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</si>
  <si>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</si>
  <si>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</si>
  <si>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</si>
  <si>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</si>
  <si>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</si>
  <si>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</si>
  <si>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</si>
  <si>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</si>
  <si>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</si>
  <si>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</si>
  <si>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</si>
  <si>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</si>
  <si>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</si>
  <si>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</si>
  <si>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</si>
  <si>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</si>
  <si>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</si>
  <si>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</si>
  <si>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</si>
  <si>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</si>
  <si>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</si>
  <si>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</si>
  <si>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</si>
  <si>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</si>
  <si>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</si>
  <si>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</si>
  <si>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</si>
  <si>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</si>
  <si>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</si>
  <si>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</si>
  <si>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</si>
  <si>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</si>
  <si>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</si>
  <si>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</si>
  <si>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</si>
  <si>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</si>
  <si>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</si>
  <si>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</si>
  <si>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</si>
  <si>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</si>
  <si>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</si>
  <si>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</si>
  <si>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</si>
  <si>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</si>
  <si>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</si>
  <si>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</si>
  <si>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</si>
  <si>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</si>
  <si>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</si>
  <si>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</si>
  <si>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</si>
  <si>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</si>
  <si>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</si>
  <si>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</si>
  <si>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</si>
  <si>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</si>
  <si>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</si>
  <si>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</si>
  <si>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</si>
  <si>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</si>
  <si>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</si>
  <si>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</si>
  <si>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</si>
  <si>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</si>
  <si>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</si>
  <si>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</si>
  <si>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</si>
  <si>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</si>
  <si>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</si>
  <si>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</si>
  <si>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</si>
  <si>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</si>
  <si>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</si>
  <si>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</si>
  <si>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</si>
  <si>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</si>
  <si>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</si>
  <si>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</si>
  <si>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</si>
  <si>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</si>
  <si>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</si>
  <si>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</si>
  <si>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</si>
  <si>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</si>
  <si>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</si>
  <si>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</si>
  <si>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</si>
  <si>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</si>
  <si>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</si>
  <si>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</si>
  <si>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</si>
  <si>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</si>
  <si>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</si>
  <si>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</si>
  <si>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</si>
  <si>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</si>
  <si>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</si>
  <si>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</si>
  <si>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</si>
  <si>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</si>
  <si>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</si>
  <si>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</si>
  <si>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</si>
  <si>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</si>
  <si>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</si>
  <si>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</si>
  <si>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</si>
  <si>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</si>
  <si>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</si>
  <si>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</si>
  <si>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</si>
  <si>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</si>
  <si>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</si>
  <si>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</si>
  <si>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</si>
  <si>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</si>
  <si>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</si>
  <si>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</si>
  <si>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</si>
  <si>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</si>
  <si>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</si>
  <si>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</si>
  <si>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</si>
  <si>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</si>
  <si>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</si>
  <si>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</si>
  <si>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</si>
  <si>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</si>
  <si>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</si>
  <si>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</si>
  <si>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</si>
  <si>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</si>
  <si>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</si>
  <si>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</si>
  <si>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</si>
  <si>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</si>
  <si>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</si>
  <si>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</si>
  <si>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</si>
  <si>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</si>
  <si>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</si>
  <si>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</si>
  <si>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</si>
  <si>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</si>
  <si>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</si>
  <si>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</si>
  <si>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</si>
  <si>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</si>
  <si>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</si>
  <si>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</si>
  <si>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</si>
  <si>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</si>
  <si>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</si>
  <si>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</si>
  <si>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</si>
  <si>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</si>
  <si>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</si>
  <si>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</si>
  <si>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</si>
  <si>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</si>
  <si>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</si>
  <si>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</si>
  <si>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</si>
  <si>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</si>
  <si>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</si>
  <si>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</si>
  <si>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</si>
  <si>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</si>
  <si>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</si>
  <si>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</si>
  <si>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</si>
  <si>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</si>
  <si>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</si>
  <si>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</si>
  <si>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</si>
  <si>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</si>
  <si>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</si>
  <si>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</si>
  <si>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</si>
  <si>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</si>
  <si>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</si>
  <si>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</si>
  <si>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</si>
  <si>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</si>
  <si>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</si>
  <si>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</si>
  <si>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</si>
  <si>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</si>
  <si>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</si>
  <si>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</si>
  <si>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</si>
  <si>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</si>
  <si>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</si>
  <si>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</si>
  <si>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</si>
  <si>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</si>
  <si>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</si>
  <si>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</si>
  <si>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</si>
  <si>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</si>
  <si>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</si>
  <si>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</si>
  <si>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</si>
  <si>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</si>
  <si>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</si>
  <si>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</si>
  <si>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</si>
  <si>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</si>
  <si>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</si>
  <si>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</si>
  <si>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</si>
  <si>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</si>
  <si>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</si>
  <si>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</si>
  <si>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</si>
  <si>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</si>
  <si>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</si>
  <si>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</si>
  <si>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</si>
  <si>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</si>
  <si>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</si>
  <si>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</si>
  <si>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</si>
  <si>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</si>
  <si>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</si>
  <si>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</si>
  <si>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</si>
  <si>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</si>
  <si>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</si>
  <si>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</si>
  <si>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</si>
  <si>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</si>
  <si>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</si>
  <si>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</si>
  <si>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</si>
  <si>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</si>
  <si>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</si>
  <si>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</si>
  <si>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</si>
  <si>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</si>
  <si>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</si>
  <si>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</si>
  <si>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</si>
  <si>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</si>
  <si>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</si>
  <si>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</si>
  <si>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</si>
  <si>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</si>
  <si>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</si>
  <si>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</si>
  <si>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</si>
  <si>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</si>
  <si>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</si>
  <si>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</si>
  <si>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</si>
  <si>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</si>
  <si>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</si>
  <si>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</si>
  <si>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</si>
  <si>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</si>
  <si>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</si>
  <si>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</si>
  <si>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</si>
  <si>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</si>
  <si>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</si>
  <si>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</si>
  <si>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</si>
  <si>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</si>
  <si>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</si>
  <si>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</si>
  <si>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</si>
  <si>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</si>
  <si>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</si>
  <si>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</si>
  <si>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</si>
  <si>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</si>
  <si>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</si>
  <si>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</si>
  <si>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</si>
  <si>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</si>
  <si>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</si>
  <si>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</si>
  <si>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</si>
  <si>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</si>
  <si>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</si>
  <si>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</si>
  <si>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</si>
  <si>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</si>
  <si>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</si>
  <si>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</si>
  <si>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</si>
  <si>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</si>
  <si>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</si>
  <si>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</si>
  <si>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</si>
  <si>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</si>
  <si>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</si>
  <si>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</si>
  <si>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</si>
  <si>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</si>
  <si>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</si>
  <si>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</si>
  <si>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</si>
  <si>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</si>
  <si>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</si>
  <si>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</si>
  <si>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</si>
  <si>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</si>
  <si>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</si>
  <si>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</si>
  <si>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</si>
  <si>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</si>
  <si>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</si>
  <si>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</si>
  <si>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</si>
  <si>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</si>
  <si>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</si>
  <si>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</si>
  <si>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</si>
  <si>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</si>
  <si>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</si>
  <si>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</si>
  <si>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</si>
  <si>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</si>
  <si>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</si>
  <si>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</si>
  <si>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</si>
  <si>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</si>
  <si>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</si>
  <si>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</si>
  <si>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</si>
  <si>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</si>
  <si>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</si>
  <si>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</si>
  <si>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</si>
  <si>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</si>
  <si>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</si>
  <si>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</si>
  <si>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</si>
  <si>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</si>
  <si>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</si>
  <si>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</si>
  <si>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</si>
  <si>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</si>
  <si>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</si>
  <si>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</si>
  <si>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</si>
  <si>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</si>
  <si>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</si>
  <si>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</si>
  <si>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</si>
  <si>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</si>
  <si>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</si>
  <si>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</si>
  <si>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</si>
  <si>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</si>
  <si>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</si>
  <si>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</si>
  <si>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</si>
  <si>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</si>
  <si>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</si>
  <si>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</si>
  <si>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</si>
  <si>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</si>
  <si>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</si>
  <si>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</si>
  <si>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</si>
  <si>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</si>
  <si>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</si>
  <si>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</si>
  <si>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</si>
  <si>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</si>
  <si>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</si>
  <si>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</si>
  <si>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</si>
  <si>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</si>
  <si>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</si>
  <si>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</si>
  <si>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</si>
  <si>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</si>
  <si>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</si>
  <si>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</si>
  <si>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</si>
  <si>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</si>
  <si>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</si>
  <si>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</si>
  <si>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</si>
  <si>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</si>
  <si>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</si>
  <si>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</si>
  <si>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</si>
  <si>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</si>
  <si>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</si>
  <si>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</si>
  <si>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</si>
  <si>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</si>
  <si>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</si>
  <si>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</si>
  <si>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</si>
  <si>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</si>
  <si>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</si>
  <si>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</si>
  <si>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</si>
  <si>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</si>
  <si>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</si>
  <si>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</si>
  <si>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</si>
  <si>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</si>
  <si>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</si>
  <si>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</si>
  <si>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</si>
  <si>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</si>
  <si>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</si>
  <si>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</si>
  <si>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</si>
  <si>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</si>
  <si>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</si>
  <si>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</si>
  <si>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</si>
  <si>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</si>
  <si>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</si>
  <si>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</si>
  <si>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</si>
  <si>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</si>
  <si>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</si>
  <si>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</si>
  <si>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</si>
  <si>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</si>
  <si>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</si>
  <si>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</si>
  <si>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</si>
  <si>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</si>
  <si>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</si>
  <si>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</si>
  <si>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</si>
  <si>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</si>
  <si>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</si>
  <si>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</si>
  <si>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</si>
  <si>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</si>
  <si>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</si>
  <si>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</si>
  <si>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</si>
  <si>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</si>
  <si>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</si>
  <si>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</si>
  <si>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</si>
  <si>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</si>
  <si>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</si>
  <si>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</si>
  <si>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</si>
  <si>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</si>
  <si>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</si>
  <si>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</si>
  <si>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</si>
  <si>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</si>
  <si>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</si>
  <si>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</si>
  <si>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</si>
  <si>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</si>
  <si>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</si>
  <si>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</si>
  <si>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</si>
  <si>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</si>
  <si>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</si>
  <si>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</si>
  <si>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</si>
  <si>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</si>
  <si>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</si>
  <si>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</si>
  <si>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</si>
  <si>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</si>
  <si>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</si>
  <si>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</si>
  <si>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</si>
  <si>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</si>
  <si>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</si>
  <si>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</si>
  <si>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</si>
  <si>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</si>
  <si>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</si>
  <si>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</si>
  <si>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</si>
  <si>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</si>
  <si>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</si>
  <si>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</si>
  <si>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</si>
  <si>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</si>
  <si>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</si>
  <si>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</si>
  <si>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</si>
  <si>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</si>
  <si>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</si>
  <si>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</si>
  <si>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</si>
  <si>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</si>
  <si>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</si>
  <si>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</si>
  <si>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</si>
  <si>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</si>
  <si>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</si>
  <si>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</si>
  <si>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</si>
  <si>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</si>
  <si>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</si>
  <si>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</si>
  <si>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</si>
  <si>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</si>
  <si>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</si>
  <si>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</si>
  <si>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</si>
  <si>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</si>
  <si>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</si>
  <si>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</si>
  <si>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</si>
  <si>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</si>
  <si>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</si>
  <si>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</si>
  <si>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</si>
  <si>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</si>
  <si>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</si>
  <si>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</si>
  <si>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</si>
  <si>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</si>
  <si>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</si>
  <si>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</si>
  <si>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</si>
  <si>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</si>
  <si>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</si>
  <si>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</si>
  <si>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</si>
  <si>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</si>
  <si>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</si>
  <si>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</si>
  <si>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</si>
  <si>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</si>
  <si>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</si>
  <si>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</si>
  <si>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</si>
  <si>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</si>
  <si>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</si>
  <si>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</si>
  <si>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</si>
  <si>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</si>
  <si>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</si>
  <si>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</si>
  <si>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</si>
  <si>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</si>
  <si>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</si>
  <si>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</si>
  <si>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</si>
  <si>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</si>
  <si>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</si>
  <si>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</si>
  <si>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</si>
  <si>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</si>
  <si>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</si>
  <si>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</si>
  <si>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</si>
  <si>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</si>
  <si>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</si>
  <si>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</si>
  <si>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</si>
  <si>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</si>
  <si>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</si>
  <si>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</si>
  <si>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</si>
  <si>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</si>
  <si>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</si>
  <si>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</si>
  <si>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</si>
  <si>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</si>
  <si>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</si>
  <si>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</si>
  <si>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</si>
  <si>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</si>
  <si>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</si>
  <si>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</si>
  <si>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</si>
  <si>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</si>
  <si>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</si>
  <si>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</si>
  <si>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</si>
  <si>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</si>
  <si>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</si>
  <si>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</si>
  <si>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</si>
  <si>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</si>
  <si>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</si>
  <si>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</si>
  <si>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</si>
  <si>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</si>
  <si>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</si>
  <si>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</si>
  <si>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</si>
  <si>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</si>
  <si>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</si>
  <si>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</si>
  <si>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</si>
  <si>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</si>
  <si>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</si>
  <si>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</si>
  <si>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</si>
  <si>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</si>
  <si>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</si>
  <si>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</si>
  <si>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</si>
  <si>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</si>
  <si>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</si>
  <si>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</si>
  <si>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</si>
  <si>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</si>
  <si>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</si>
  <si>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</si>
  <si>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</si>
  <si>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</si>
  <si>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</si>
  <si>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</si>
  <si>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</si>
  <si>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</si>
  <si>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</si>
  <si>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</si>
  <si>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</si>
  <si>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</si>
  <si>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</si>
  <si>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</si>
  <si>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</si>
  <si>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</si>
  <si>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</si>
  <si>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</si>
  <si>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</si>
  <si>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</si>
  <si>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</si>
  <si>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</si>
  <si>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</si>
  <si>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</si>
  <si>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</si>
  <si>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</si>
  <si>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</si>
  <si>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</si>
  <si>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</si>
  <si>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</si>
  <si>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</si>
  <si>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</si>
  <si>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</si>
  <si>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</si>
  <si>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</si>
  <si>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</si>
  <si>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</si>
  <si>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</si>
  <si>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</si>
  <si>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</si>
  <si>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</si>
  <si>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</si>
  <si>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</si>
  <si>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</si>
  <si>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</si>
  <si>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</si>
  <si>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</si>
  <si>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</si>
  <si>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</si>
  <si>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</si>
  <si>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</si>
  <si>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</si>
  <si>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</si>
  <si>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</si>
  <si>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</si>
  <si>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</si>
  <si>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</si>
  <si>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</si>
  <si>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</si>
  <si>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</si>
  <si>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</si>
  <si>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</si>
  <si>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</si>
  <si>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</si>
  <si>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</si>
  <si>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</si>
  <si>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</si>
  <si>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</si>
  <si>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</si>
  <si>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</si>
  <si>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</si>
  <si>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</si>
  <si>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</si>
  <si>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</si>
  <si>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</si>
  <si>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</si>
  <si>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</si>
  <si>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</si>
  <si>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</si>
  <si>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</si>
  <si>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</si>
  <si>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</si>
  <si>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</si>
  <si>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</si>
  <si>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</si>
  <si>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</si>
  <si>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</si>
  <si>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</si>
  <si>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</si>
  <si>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</si>
  <si>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</si>
  <si>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</si>
  <si>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</si>
  <si>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</si>
  <si>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</si>
  <si>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</si>
  <si>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</si>
  <si>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</si>
  <si>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</si>
  <si>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</si>
  <si>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</si>
  <si>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</si>
  <si>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</si>
  <si>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</si>
  <si>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</si>
  <si>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</si>
  <si>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</si>
  <si>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</si>
  <si>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</si>
  <si>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</si>
  <si>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</si>
  <si>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</si>
  <si>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</si>
  <si>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</si>
  <si>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</si>
  <si>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</si>
  <si>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</si>
  <si>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</si>
  <si>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</si>
  <si>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</si>
  <si>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</si>
  <si>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</si>
  <si>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</si>
  <si>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</si>
  <si>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</si>
  <si>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</si>
  <si>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</si>
  <si>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</si>
  <si>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</si>
  <si>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</si>
  <si>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</si>
  <si>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</si>
  <si>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</si>
  <si>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</si>
  <si>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</si>
  <si>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</si>
  <si>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</si>
  <si>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</si>
  <si>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</si>
  <si>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</si>
  <si>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</si>
  <si>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</si>
  <si>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</si>
  <si>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</si>
  <si>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</si>
  <si>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</si>
  <si>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</si>
  <si>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</si>
  <si>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</si>
  <si>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</si>
  <si>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</si>
  <si>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</si>
  <si>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</si>
  <si>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</si>
  <si>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</si>
  <si>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</si>
  <si>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</si>
  <si>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</si>
  <si>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</si>
  <si>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</si>
  <si>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</si>
  <si>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</si>
  <si>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</si>
  <si>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</si>
  <si>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</si>
  <si>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</si>
  <si>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</si>
  <si>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</si>
  <si>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</si>
  <si>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</si>
  <si>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</si>
  <si>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</si>
  <si>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</si>
  <si>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</si>
  <si>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</si>
  <si>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</si>
  <si>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</si>
  <si>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</si>
  <si>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</si>
  <si>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</si>
  <si>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</si>
  <si>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</si>
  <si>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</si>
  <si>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</si>
  <si>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</si>
  <si>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</si>
  <si>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</si>
  <si>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</si>
  <si>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</si>
  <si>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</si>
  <si>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</si>
  <si>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</si>
  <si>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</si>
  <si>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</si>
  <si>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</si>
  <si>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</si>
  <si>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</si>
  <si>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</si>
  <si>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</si>
  <si>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</si>
  <si>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</si>
  <si>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</si>
  <si>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</si>
  <si>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</si>
  <si>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</si>
  <si>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</si>
  <si>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</si>
  <si>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</si>
  <si>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</si>
  <si>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</si>
  <si>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</si>
  <si>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</si>
  <si>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</si>
  <si>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</si>
  <si>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</si>
  <si>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</si>
  <si>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</si>
  <si>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</si>
  <si>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</si>
  <si>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</si>
  <si>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</si>
  <si>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</si>
  <si>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</si>
  <si>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</si>
  <si>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</si>
  <si>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</si>
  <si>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</si>
  <si>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</si>
  <si>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</si>
  <si>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</si>
  <si>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</si>
  <si>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</si>
  <si>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</si>
  <si>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</si>
  <si>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</si>
  <si>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</si>
  <si>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</si>
  <si>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</si>
  <si>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</si>
  <si>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</si>
  <si>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</si>
  <si>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</si>
  <si>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</si>
  <si>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</si>
  <si>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</si>
  <si>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</si>
  <si>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</si>
  <si>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</si>
  <si>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</si>
  <si>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</si>
  <si>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</si>
  <si>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</si>
  <si>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</si>
  <si>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</si>
  <si>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</si>
  <si>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</si>
  <si>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</si>
  <si>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</si>
  <si>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</si>
  <si>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</si>
  <si>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</si>
  <si>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</si>
  <si>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</si>
  <si>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</si>
  <si>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</si>
  <si>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</si>
  <si>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</si>
  <si>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</si>
  <si>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</si>
  <si>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</si>
  <si>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</si>
  <si>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</si>
  <si>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</si>
  <si>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</si>
  <si>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</si>
  <si>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</si>
  <si>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</si>
  <si>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</si>
  <si>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</si>
  <si>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</si>
  <si>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</si>
  <si>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</si>
  <si>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</si>
  <si>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</si>
  <si>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</si>
  <si>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</si>
  <si>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</si>
  <si>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</si>
  <si>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</si>
  <si>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</si>
  <si>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</si>
  <si>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</si>
  <si>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</si>
  <si>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</si>
  <si>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</si>
  <si>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</si>
  <si>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</si>
  <si>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</si>
  <si>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</si>
  <si>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</si>
  <si>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</si>
  <si>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</si>
  <si>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</si>
  <si>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</si>
  <si>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</si>
  <si>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</si>
  <si>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</si>
  <si>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</si>
  <si>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</si>
  <si>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</si>
  <si>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</si>
  <si>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</si>
  <si>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</si>
  <si>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</si>
  <si>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</si>
  <si>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</si>
  <si>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</si>
  <si>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</si>
  <si>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</si>
  <si>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</si>
  <si>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</si>
  <si>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</si>
  <si>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</si>
  <si>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</si>
  <si>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</si>
  <si>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</si>
  <si>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</si>
  <si>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</si>
  <si>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</si>
  <si>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</si>
  <si>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</si>
  <si>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</si>
  <si>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</si>
  <si>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</si>
  <si>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</si>
  <si>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</si>
  <si>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</si>
  <si>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</si>
  <si>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</si>
  <si>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</si>
  <si>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</si>
  <si>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</si>
  <si>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</si>
  <si>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</si>
  <si>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</si>
  <si>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</si>
  <si>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</si>
  <si>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</si>
  <si>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</si>
  <si>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</si>
  <si>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</si>
  <si>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</si>
  <si>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</si>
  <si>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</si>
  <si>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</si>
  <si>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</si>
  <si>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</si>
  <si>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</si>
  <si>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</si>
  <si>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</si>
  <si>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</si>
  <si>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</si>
  <si>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</si>
  <si>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</si>
  <si>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</si>
  <si>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</si>
  <si>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</si>
  <si>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</si>
  <si>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</si>
  <si>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</si>
  <si>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</si>
  <si>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</si>
  <si>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</si>
  <si>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</si>
  <si>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</si>
  <si>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</si>
  <si>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</si>
  <si>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</si>
  <si>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</si>
  <si>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</si>
  <si>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</si>
  <si>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</si>
  <si>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</si>
  <si>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</si>
  <si>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</si>
  <si>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</si>
  <si>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</si>
  <si>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</si>
  <si>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</si>
  <si>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</si>
  <si>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</si>
  <si>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</si>
  <si>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</si>
  <si>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</si>
  <si>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</si>
  <si>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</si>
  <si>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</si>
  <si>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</si>
  <si>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</si>
  <si>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</si>
  <si>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</si>
  <si>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</si>
  <si>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</si>
  <si>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</si>
  <si>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</si>
  <si>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</si>
  <si>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</si>
  <si>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</si>
  <si>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</si>
  <si>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</si>
  <si>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</si>
  <si>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</si>
  <si>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</si>
  <si>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</si>
  <si>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</si>
  <si>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</si>
  <si>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</si>
  <si>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</si>
  <si>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</si>
  <si>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</si>
  <si>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</si>
  <si>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</si>
  <si>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</si>
  <si>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</si>
  <si>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</si>
  <si>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</si>
  <si>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</si>
  <si>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</si>
  <si>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</si>
  <si>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</si>
  <si>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</si>
  <si>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</si>
  <si>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</si>
  <si>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</si>
  <si>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</si>
  <si>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</si>
  <si>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</si>
  <si>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</si>
  <si>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</si>
  <si>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</si>
  <si>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</si>
  <si>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</si>
  <si>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</si>
  <si>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</si>
  <si>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</si>
  <si>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</si>
  <si>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</si>
  <si>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</si>
  <si>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</si>
  <si>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</si>
  <si>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</si>
  <si>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</si>
  <si>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</si>
  <si>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</si>
  <si>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</si>
  <si>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</si>
  <si>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</si>
  <si>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</si>
  <si>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</si>
  <si>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</si>
  <si>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</si>
  <si>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</si>
  <si>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</si>
  <si>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</si>
  <si>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</si>
  <si>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</si>
  <si>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</si>
  <si>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</si>
  <si>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</si>
  <si>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</si>
  <si>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</si>
  <si>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</si>
  <si>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</si>
  <si>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</si>
  <si>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</si>
  <si>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</si>
  <si>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</si>
  <si>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</si>
  <si>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</si>
  <si>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</si>
  <si>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</si>
  <si>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</si>
  <si>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</si>
  <si>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</si>
  <si>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</si>
  <si>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</si>
  <si>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</si>
  <si>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</si>
  <si>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</si>
  <si>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</si>
  <si>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</si>
  <si>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</si>
  <si>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</si>
  <si>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</si>
  <si>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</si>
  <si>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</si>
  <si>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</si>
  <si>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</si>
  <si>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</si>
  <si>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</si>
  <si>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</si>
  <si>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</si>
  <si>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</si>
  <si>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</si>
  <si>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</si>
  <si>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</si>
  <si>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</si>
  <si>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</si>
  <si>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</si>
  <si>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</si>
  <si>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</si>
  <si>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</si>
  <si>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</si>
  <si>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</si>
  <si>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</si>
  <si>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</si>
  <si>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</si>
  <si>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</si>
  <si>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</si>
  <si>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</si>
  <si>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</si>
  <si>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</si>
  <si>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</si>
  <si>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</si>
  <si>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</si>
  <si>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</si>
  <si>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</si>
  <si>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</si>
  <si>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</si>
  <si>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</si>
  <si>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</si>
  <si>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</si>
  <si>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</si>
  <si>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</si>
  <si>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</si>
  <si>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</si>
  <si>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</si>
  <si>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</si>
  <si>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</si>
  <si>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</si>
  <si>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</si>
  <si>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</si>
  <si>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</si>
  <si>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</si>
  <si>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</si>
  <si>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</si>
  <si>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</si>
  <si>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</si>
  <si>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</si>
  <si>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</si>
  <si>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</si>
  <si>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</si>
  <si>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</si>
  <si>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</si>
  <si>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</si>
  <si>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</si>
  <si>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</si>
  <si>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</si>
  <si>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</si>
  <si>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</si>
  <si>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</si>
  <si>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</si>
  <si>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</si>
  <si>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</si>
  <si>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</si>
  <si>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</si>
  <si>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</si>
  <si>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</si>
  <si>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</si>
  <si>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</si>
  <si>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</si>
  <si>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</si>
  <si>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</si>
  <si>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</si>
  <si>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</si>
  <si>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</si>
  <si>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</si>
  <si>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</si>
  <si>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</si>
  <si>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</si>
  <si>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</si>
  <si>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</si>
  <si>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</si>
  <si>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</si>
  <si>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</si>
  <si>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</si>
  <si>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</si>
  <si>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</si>
  <si>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</si>
  <si>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</si>
  <si>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</si>
  <si>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</si>
  <si>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</si>
  <si>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</si>
  <si>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</si>
  <si>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</si>
  <si>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</si>
  <si>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</si>
  <si>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</si>
  <si>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</si>
  <si>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</si>
  <si>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</si>
  <si>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</si>
  <si>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</si>
  <si>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</si>
  <si>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</si>
  <si>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</si>
  <si>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</si>
  <si>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</si>
  <si>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</si>
  <si>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</si>
  <si>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</si>
  <si>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</si>
  <si>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</si>
  <si>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</si>
  <si>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</si>
  <si>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</si>
  <si>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</si>
  <si>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</si>
  <si>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</si>
  <si>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</si>
  <si>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</si>
  <si>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</si>
  <si>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</si>
  <si>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</si>
  <si>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</si>
  <si>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</si>
  <si>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</si>
  <si>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</si>
  <si>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</si>
  <si>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</si>
  <si>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</si>
  <si>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</si>
  <si>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</si>
  <si>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</si>
  <si>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</si>
  <si>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</si>
  <si>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</si>
  <si>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</si>
  <si>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</si>
  <si>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</si>
  <si>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</si>
  <si>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</si>
  <si>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</si>
  <si>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</si>
  <si>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</si>
  <si>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</si>
  <si>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</si>
  <si>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</si>
  <si>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</si>
  <si>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</si>
  <si>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</si>
  <si>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</si>
  <si>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</si>
  <si>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</si>
  <si>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</si>
  <si>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</si>
  <si>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</si>
  <si>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</si>
  <si>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</si>
  <si>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</si>
  <si>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</si>
  <si>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</si>
  <si>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</si>
  <si>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</si>
  <si>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</si>
  <si>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</si>
  <si>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</si>
  <si>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</si>
  <si>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</si>
  <si>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</si>
  <si>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</si>
  <si>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</si>
  <si>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</si>
  <si>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</si>
  <si>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</si>
  <si>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</si>
  <si>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</si>
  <si>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</si>
  <si>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</si>
  <si>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</si>
  <si>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</si>
  <si>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</si>
  <si>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</si>
  <si>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</si>
  <si>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</si>
  <si>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</si>
  <si>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</si>
  <si>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</si>
  <si>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</si>
  <si>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</si>
  <si>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</si>
  <si>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</si>
  <si>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</si>
  <si>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</si>
  <si>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</si>
  <si>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</si>
  <si>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</si>
  <si>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</si>
  <si>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</si>
  <si>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</si>
  <si>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</si>
  <si>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</si>
  <si>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</si>
  <si>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</si>
  <si>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</si>
  <si>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</si>
  <si>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</si>
  <si>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</si>
  <si>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</si>
  <si>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</si>
  <si>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</si>
  <si>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</si>
  <si>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</si>
  <si>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</si>
  <si>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</si>
  <si>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</si>
  <si>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</si>
  <si>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</si>
  <si>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</si>
  <si>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</si>
  <si>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</si>
  <si>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</si>
  <si>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</si>
  <si>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</si>
  <si>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</si>
  <si>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</si>
  <si>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</si>
  <si>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</si>
  <si>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</si>
  <si>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</si>
  <si>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</si>
  <si>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</si>
  <si>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</si>
  <si>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</si>
  <si>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</si>
  <si>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</si>
  <si>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</si>
  <si>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</si>
  <si>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</si>
  <si>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</si>
  <si>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</si>
  <si>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</si>
  <si>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</si>
  <si>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</si>
  <si>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</si>
  <si>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</si>
  <si>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</si>
  <si>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</si>
  <si>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</si>
  <si>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</si>
  <si>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</si>
  <si>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</si>
  <si>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</si>
  <si>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</si>
  <si>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</si>
  <si>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</si>
  <si>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</si>
  <si>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</si>
  <si>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</si>
  <si>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</si>
  <si>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</si>
  <si>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</si>
  <si>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</si>
  <si>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</si>
  <si>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</si>
  <si>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</si>
  <si>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</si>
  <si>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</si>
  <si>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</si>
  <si>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</si>
  <si>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</si>
  <si>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</si>
  <si>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</si>
  <si>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</si>
  <si>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</si>
  <si>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</si>
  <si>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</si>
  <si>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</si>
  <si>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</si>
  <si>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</si>
  <si>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</si>
  <si>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</si>
  <si>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</si>
  <si>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</si>
  <si>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</si>
  <si>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</si>
  <si>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</si>
  <si>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</si>
  <si>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</si>
  <si>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</si>
  <si>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</si>
  <si>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</si>
  <si>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</si>
  <si>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</si>
  <si>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</si>
  <si>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</si>
  <si>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</si>
  <si>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</si>
  <si>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</si>
  <si>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</si>
  <si>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</si>
  <si>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</si>
  <si>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</si>
  <si>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</si>
  <si>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</si>
  <si>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</si>
  <si>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</si>
  <si>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</si>
  <si>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</si>
  <si>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</si>
  <si>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</si>
  <si>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</si>
  <si>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</si>
  <si>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</si>
  <si>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</si>
  <si>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</si>
  <si>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</si>
  <si>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</si>
  <si>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</si>
  <si>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</si>
  <si>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</si>
  <si>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</si>
  <si>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</si>
  <si>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</si>
  <si>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</si>
  <si>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</si>
  <si>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</si>
  <si>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</si>
  <si>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</si>
  <si>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</si>
  <si>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</si>
  <si>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</si>
  <si>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</si>
  <si>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</si>
  <si>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</si>
  <si>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</si>
  <si>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</si>
  <si>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</si>
  <si>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</si>
  <si>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</si>
  <si>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</si>
  <si>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</si>
  <si>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</si>
  <si>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</si>
  <si>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</si>
  <si>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</si>
  <si>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</si>
  <si>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</si>
  <si>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</si>
  <si>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</si>
  <si>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</si>
  <si>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</si>
  <si>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</si>
  <si>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</si>
  <si>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</si>
  <si>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</si>
  <si>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</si>
  <si>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</si>
  <si>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</si>
  <si>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</si>
  <si>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</si>
  <si>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</si>
  <si>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</si>
  <si>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</si>
  <si>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</si>
  <si>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</si>
  <si>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</si>
  <si>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</si>
  <si>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</si>
  <si>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</si>
  <si>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</si>
  <si>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</si>
  <si>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</si>
  <si>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</si>
  <si>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</si>
  <si>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</si>
  <si>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</si>
  <si>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</si>
  <si>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</si>
  <si>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</si>
  <si>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</si>
  <si>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</si>
  <si>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</si>
  <si>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</si>
  <si>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</si>
  <si>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</si>
  <si>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</si>
  <si>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</si>
  <si>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</si>
  <si>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</si>
  <si>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</si>
  <si>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</si>
  <si>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</si>
  <si>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</si>
  <si>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</si>
  <si>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</si>
  <si>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</si>
  <si>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</si>
  <si>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</si>
  <si>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</si>
  <si>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</si>
  <si>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</si>
  <si>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</si>
  <si>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</si>
  <si>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</si>
  <si>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</si>
  <si>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</si>
  <si>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</si>
  <si>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</si>
  <si>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</si>
  <si>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</si>
  <si>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</si>
  <si>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</si>
  <si>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</si>
  <si>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</si>
  <si>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</si>
  <si>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</si>
  <si>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</si>
  <si>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</si>
  <si>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</si>
  <si>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</si>
  <si>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</si>
  <si>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</si>
  <si>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</si>
  <si>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</si>
  <si>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</si>
  <si>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</si>
  <si>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</si>
  <si>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</si>
  <si>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</si>
  <si>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</si>
  <si>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</si>
  <si>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</si>
  <si>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</si>
  <si>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</si>
  <si>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</si>
  <si>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</si>
  <si>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</si>
  <si>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</si>
  <si>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</si>
  <si>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</si>
  <si>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</si>
  <si>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</si>
  <si>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</si>
  <si>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</si>
  <si>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</si>
  <si>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</si>
  <si>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</si>
  <si>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</si>
  <si>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</si>
  <si>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</si>
  <si>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</si>
  <si>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</si>
  <si>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</si>
  <si>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</si>
  <si>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</si>
  <si>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</si>
  <si>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</si>
  <si>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</si>
  <si>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</si>
  <si>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</si>
  <si>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</si>
  <si>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</si>
  <si>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</si>
  <si>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</si>
  <si>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</si>
  <si>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</si>
  <si>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</si>
  <si>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</si>
  <si>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</si>
  <si>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</si>
  <si>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</si>
  <si>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</si>
  <si>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</si>
  <si>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</si>
  <si>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</si>
  <si>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</si>
  <si>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</si>
  <si>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</si>
  <si>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</si>
  <si>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</si>
  <si>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</si>
  <si>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</si>
  <si>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</si>
  <si>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</si>
  <si>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</si>
  <si>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</si>
  <si>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</si>
  <si>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</si>
  <si>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</si>
  <si>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</si>
  <si>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</si>
  <si>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</si>
  <si>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</si>
  <si>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</si>
  <si>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</si>
  <si>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</si>
  <si>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</si>
  <si>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</si>
  <si>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</si>
  <si>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</si>
  <si>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</si>
  <si>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</si>
  <si>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</si>
  <si>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</si>
  <si>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</si>
  <si>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</si>
  <si>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</si>
  <si>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</si>
  <si>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</si>
  <si>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</si>
  <si>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</si>
  <si>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</si>
  <si>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</si>
  <si>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</si>
  <si>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</si>
  <si>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</si>
  <si>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</si>
  <si>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</si>
  <si>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</si>
  <si>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</si>
  <si>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</si>
  <si>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</si>
  <si>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</si>
  <si>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</si>
  <si>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</si>
  <si>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</si>
  <si>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</si>
  <si>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</si>
  <si>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</si>
  <si>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</si>
  <si>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</si>
  <si>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</si>
  <si>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</si>
  <si>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</si>
  <si>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</si>
  <si>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</si>
  <si>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</si>
  <si>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</si>
  <si>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</si>
  <si>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</si>
  <si>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</si>
  <si>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</si>
  <si>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</si>
  <si>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</si>
  <si>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</si>
  <si>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</si>
  <si>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</si>
  <si>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</si>
  <si>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</si>
  <si>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</si>
  <si>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</si>
  <si>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</si>
  <si>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</si>
  <si>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</si>
  <si>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</si>
  <si>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</si>
  <si>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</si>
  <si>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</si>
  <si>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</si>
  <si>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</si>
  <si>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</si>
  <si>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</si>
  <si>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</si>
  <si>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</si>
  <si>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</si>
  <si>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</si>
  <si>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</si>
  <si>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</si>
  <si>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</si>
  <si>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</si>
  <si>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</si>
  <si>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</si>
  <si>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</si>
  <si>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</si>
  <si>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</si>
  <si>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</si>
  <si>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</si>
  <si>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</si>
  <si>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</si>
  <si>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</si>
  <si>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</si>
  <si>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</si>
  <si>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</si>
  <si>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</si>
  <si>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</si>
  <si>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</si>
  <si>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</si>
  <si>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</si>
  <si>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</si>
  <si>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</si>
  <si>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</si>
  <si>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</si>
  <si>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</si>
  <si>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</si>
  <si>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</si>
  <si>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</si>
  <si>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</si>
  <si>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</si>
  <si>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</si>
  <si>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</si>
  <si>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</si>
  <si>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</si>
  <si>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</si>
  <si>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</si>
  <si>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</si>
  <si>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</si>
  <si>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</si>
  <si>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</si>
  <si>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</si>
  <si>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</si>
  <si>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</si>
  <si>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</si>
  <si>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</si>
  <si>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</si>
  <si>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</si>
  <si>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</si>
  <si>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</si>
  <si>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</si>
  <si>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</si>
  <si>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</si>
  <si>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</si>
  <si>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</si>
  <si>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</si>
  <si>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</si>
  <si>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</si>
  <si>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</si>
  <si>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</si>
  <si>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</si>
  <si>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</si>
  <si>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</si>
  <si>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</si>
  <si>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</si>
  <si>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</si>
  <si>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</si>
  <si>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</si>
  <si>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</si>
  <si>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</si>
  <si>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</si>
  <si>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</si>
  <si>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</si>
  <si>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</si>
  <si>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</si>
  <si>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</si>
  <si>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</si>
  <si>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</si>
  <si>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</si>
  <si>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</si>
  <si>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</si>
  <si>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</si>
  <si>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</si>
  <si>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</si>
  <si>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</si>
  <si>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</si>
  <si>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</si>
  <si>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</si>
  <si>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</si>
  <si>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</si>
  <si>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</si>
  <si>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</si>
  <si>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</si>
  <si>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</si>
  <si>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</si>
  <si>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</si>
  <si>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</si>
  <si>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</si>
  <si>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</si>
  <si>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</si>
  <si>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</si>
  <si>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</si>
  <si>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</si>
  <si>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</si>
  <si>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</si>
  <si>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</si>
  <si>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</si>
  <si>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</si>
  <si>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</si>
  <si>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</si>
  <si>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</si>
  <si>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</si>
  <si>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</si>
  <si>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</si>
  <si>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</si>
  <si>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</si>
  <si>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</si>
  <si>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</si>
  <si>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</si>
  <si>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</si>
  <si>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</si>
  <si>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</si>
  <si>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</si>
  <si>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</si>
  <si>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</si>
  <si>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</si>
  <si>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</si>
  <si>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</si>
  <si>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</si>
  <si>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</si>
  <si>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</si>
  <si>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</si>
  <si>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</si>
  <si>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</si>
  <si>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</si>
  <si>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</si>
  <si>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</si>
  <si>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</si>
  <si>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</si>
  <si>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</si>
  <si>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</si>
  <si>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</si>
  <si>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</si>
  <si>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</si>
  <si>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</si>
  <si>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</si>
  <si>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</si>
  <si>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</si>
  <si>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</si>
  <si>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</si>
  <si>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</si>
  <si>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</si>
  <si>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</si>
  <si>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</si>
  <si>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</si>
  <si>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</si>
  <si>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</si>
  <si>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</si>
  <si>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</si>
  <si>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</si>
  <si>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</si>
  <si>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</si>
  <si>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</si>
  <si>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</si>
  <si>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</si>
  <si>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</si>
  <si>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</si>
  <si>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</si>
  <si>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</si>
  <si>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</si>
  <si>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</si>
  <si>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</si>
  <si>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</si>
  <si>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</si>
  <si>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</si>
  <si>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</si>
  <si>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</si>
  <si>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</si>
  <si>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</si>
  <si>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</si>
  <si>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</si>
  <si>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</si>
  <si>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</si>
  <si>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</si>
  <si>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</si>
  <si>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</si>
  <si>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</si>
  <si>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</si>
  <si>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</si>
  <si>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</si>
  <si>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</si>
  <si>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</si>
  <si>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</si>
  <si>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</si>
  <si>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</si>
  <si>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</si>
  <si>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</si>
  <si>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</si>
  <si>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</si>
  <si>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</si>
  <si>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</si>
  <si>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</si>
  <si>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</si>
  <si>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</si>
  <si>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</si>
  <si>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</si>
  <si>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</si>
  <si>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</si>
  <si>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</si>
  <si>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</si>
  <si>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</si>
  <si>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</si>
  <si>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</si>
  <si>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</si>
  <si>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</si>
  <si>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</si>
  <si>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</si>
  <si>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</si>
  <si>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</si>
  <si>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</si>
  <si>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</si>
  <si>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</si>
  <si>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</si>
  <si>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</si>
  <si>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</si>
  <si>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</si>
  <si>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</si>
  <si>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</si>
  <si>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</si>
  <si>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</si>
  <si>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</si>
  <si>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</si>
  <si>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</si>
  <si>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</si>
  <si>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</si>
  <si>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</si>
  <si>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</si>
  <si>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</si>
  <si>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</si>
  <si>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</si>
  <si>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</si>
  <si>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</si>
  <si>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</si>
  <si>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</si>
  <si>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</si>
  <si>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</si>
  <si>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</si>
  <si>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</si>
  <si>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</si>
  <si>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</si>
  <si>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</si>
  <si>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</si>
  <si>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</si>
  <si>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</si>
  <si>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</si>
  <si>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</si>
  <si>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</si>
  <si>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</si>
  <si>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</si>
  <si>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</si>
  <si>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</si>
  <si>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</si>
  <si>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</si>
  <si>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</si>
  <si>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</si>
  <si>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</si>
  <si>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</si>
  <si>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</si>
  <si>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</si>
  <si>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</si>
  <si>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</si>
  <si>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</si>
  <si>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</si>
  <si>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</si>
  <si>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</si>
  <si>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</si>
  <si>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</si>
  <si>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</si>
  <si>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</si>
  <si>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</si>
  <si>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</si>
  <si>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</si>
  <si>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</si>
  <si>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</si>
  <si>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</si>
  <si>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</si>
  <si>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</si>
  <si>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</si>
  <si>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</si>
  <si>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</si>
  <si>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</si>
  <si>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</si>
  <si>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</si>
  <si>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</si>
  <si>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</si>
  <si>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</si>
  <si>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</si>
  <si>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</si>
  <si>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</si>
  <si>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</si>
  <si>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</si>
  <si>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</si>
  <si>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</si>
  <si>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</si>
  <si>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</si>
  <si>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</si>
  <si>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</si>
  <si>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</si>
  <si>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</si>
  <si>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</si>
  <si>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</si>
  <si>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</si>
  <si>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</si>
  <si>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</si>
  <si>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</si>
  <si>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</si>
  <si>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</si>
  <si>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</si>
  <si>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</si>
  <si>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</si>
  <si>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</si>
  <si>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</si>
  <si>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</si>
  <si>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</si>
  <si>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</si>
  <si>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</si>
  <si>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</si>
  <si>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</si>
  <si>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</si>
  <si>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</si>
  <si>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</si>
  <si>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</si>
  <si>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</si>
  <si>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</si>
  <si>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</si>
  <si>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</si>
  <si>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</si>
  <si>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</si>
  <si>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</si>
  <si>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</si>
  <si>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</si>
  <si>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</si>
  <si>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</si>
  <si>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</si>
  <si>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</si>
  <si>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</si>
  <si>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</si>
  <si>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</si>
  <si>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</si>
  <si>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</si>
  <si>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</si>
  <si>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</si>
  <si>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</si>
  <si>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</si>
  <si>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</si>
  <si>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</si>
  <si>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</si>
  <si>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</si>
  <si>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</si>
  <si>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</si>
  <si>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</si>
  <si>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</si>
  <si>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</si>
  <si>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</si>
  <si>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</si>
  <si>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</si>
  <si>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</si>
  <si>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</si>
  <si>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</si>
  <si>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</si>
  <si>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</si>
  <si>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</si>
  <si>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</si>
  <si>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</si>
  <si>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</si>
  <si>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</si>
  <si>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</si>
  <si>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</si>
  <si>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</si>
  <si>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</si>
  <si>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</si>
  <si>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</si>
  <si>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</si>
  <si>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</si>
  <si>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</si>
  <si>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</si>
  <si>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</si>
  <si>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</si>
  <si>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</si>
  <si>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</si>
  <si>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</si>
  <si>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</si>
  <si>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</si>
  <si>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</si>
  <si>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</si>
  <si>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</si>
  <si>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</si>
  <si>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</si>
  <si>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</si>
  <si>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</si>
  <si>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</si>
  <si>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</si>
  <si>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</si>
  <si>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</si>
  <si>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</si>
  <si>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</si>
  <si>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</si>
  <si>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</si>
  <si>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</si>
  <si>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</si>
  <si>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</si>
  <si>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</si>
  <si>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</si>
  <si>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</si>
  <si>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</si>
  <si>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</si>
  <si>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</si>
  <si>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</si>
  <si>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</si>
  <si>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</si>
  <si>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</si>
  <si>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</si>
  <si>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</si>
  <si>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</si>
  <si>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</si>
  <si>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</si>
  <si>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</si>
  <si>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</si>
  <si>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</si>
  <si>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</si>
  <si>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</si>
  <si>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</si>
  <si>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</si>
  <si>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</si>
  <si>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</si>
  <si>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</si>
  <si>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</si>
  <si>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</si>
  <si>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</si>
  <si>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</si>
  <si>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</si>
  <si>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</si>
  <si>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</si>
  <si>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</si>
  <si>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</si>
  <si>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</si>
  <si>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</si>
  <si>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</si>
  <si>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</si>
  <si>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</si>
  <si>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</si>
  <si>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</si>
  <si>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</si>
  <si>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</si>
  <si>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</si>
  <si>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</si>
  <si>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</si>
  <si>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</si>
  <si>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</si>
  <si>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</si>
  <si>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</si>
  <si>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</si>
  <si>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</si>
  <si>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</si>
  <si>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</si>
  <si>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</si>
  <si>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</si>
  <si>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</si>
  <si>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</si>
  <si>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</si>
  <si>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</si>
  <si>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</si>
  <si>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</si>
  <si>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</si>
  <si>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</si>
  <si>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</si>
  <si>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</si>
  <si>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</si>
  <si>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</si>
  <si>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</si>
  <si>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</si>
  <si>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</si>
  <si>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</si>
  <si>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</si>
  <si>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</si>
  <si>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</si>
  <si>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</si>
  <si>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</si>
  <si>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</si>
  <si>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</si>
  <si>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</si>
  <si>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</si>
  <si>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</si>
  <si>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</si>
  <si>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</si>
  <si>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</si>
  <si>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</si>
  <si>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</si>
  <si>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</si>
  <si>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</si>
  <si>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</si>
  <si>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</si>
  <si>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</si>
  <si>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</si>
  <si>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</si>
  <si>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</si>
  <si>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</si>
  <si>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</si>
  <si>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</si>
  <si>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</si>
  <si>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</si>
  <si>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</si>
  <si>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</si>
  <si>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</si>
  <si>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</si>
  <si>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</si>
  <si>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</si>
  <si>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</si>
  <si>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</si>
  <si>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</si>
  <si>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</si>
  <si>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</si>
  <si>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</si>
  <si>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</si>
  <si>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</si>
  <si>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</si>
  <si>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</si>
  <si>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</si>
  <si>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</si>
  <si>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</si>
  <si>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</si>
  <si>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</si>
  <si>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</si>
  <si>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</si>
  <si>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</si>
  <si>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</si>
  <si>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</si>
  <si>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</si>
  <si>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</si>
  <si>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</si>
  <si>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</si>
  <si>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</si>
  <si>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</si>
  <si>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</si>
  <si>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</si>
  <si>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</si>
  <si>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</si>
  <si>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</si>
  <si>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</si>
  <si>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</si>
  <si>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</si>
  <si>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</si>
  <si>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</si>
  <si>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</si>
  <si>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</si>
  <si>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</si>
  <si>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</si>
  <si>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</si>
  <si>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</si>
  <si>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</si>
  <si>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</si>
  <si>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</si>
  <si>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</si>
  <si>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</si>
  <si>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</si>
  <si>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</si>
  <si>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</si>
  <si>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</si>
  <si>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</si>
  <si>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</si>
  <si>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</si>
  <si>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</si>
  <si>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</si>
  <si>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</si>
  <si>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</si>
  <si>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</si>
  <si>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</si>
  <si>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</si>
  <si>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</si>
  <si>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</si>
  <si>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</si>
  <si>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</si>
  <si>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</si>
  <si>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</si>
  <si>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</si>
  <si>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</si>
  <si>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</si>
  <si>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</si>
  <si>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</si>
  <si>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</si>
  <si>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</si>
  <si>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</si>
  <si>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</si>
  <si>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</si>
  <si>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</si>
  <si>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</si>
  <si>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</si>
  <si>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</si>
  <si>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</si>
  <si>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</si>
  <si>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</si>
  <si>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</si>
  <si>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</si>
  <si>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</si>
  <si>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</si>
  <si>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</si>
  <si>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</si>
  <si>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</si>
  <si>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</si>
  <si>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</si>
  <si>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</si>
  <si>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</si>
  <si>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</si>
  <si>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</si>
  <si>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</si>
  <si>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</si>
  <si>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</si>
  <si>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</si>
  <si>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</si>
  <si>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</si>
  <si>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</si>
  <si>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</si>
  <si>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</si>
  <si>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</si>
  <si>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</si>
  <si>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</si>
  <si>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</si>
  <si>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</si>
  <si>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</si>
  <si>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</si>
  <si>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</si>
  <si>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</si>
  <si>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</si>
  <si>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</si>
  <si>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</si>
  <si>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</si>
  <si>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</si>
  <si>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</si>
  <si>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</si>
  <si>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</si>
  <si>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</si>
  <si>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</si>
  <si>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</si>
  <si>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</si>
  <si>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</si>
  <si>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</si>
  <si>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</si>
  <si>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</si>
  <si>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</si>
  <si>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</si>
  <si>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</si>
  <si>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</si>
  <si>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</si>
  <si>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</si>
  <si>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</si>
  <si>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</si>
  <si>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</si>
  <si>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</si>
  <si>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</si>
  <si>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</si>
  <si>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</si>
  <si>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</si>
  <si>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</si>
  <si>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</si>
  <si>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</si>
  <si>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</si>
  <si>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</si>
  <si>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</si>
  <si>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</si>
  <si>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</si>
  <si>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</si>
  <si>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</si>
  <si>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</si>
  <si>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</si>
  <si>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</si>
  <si>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</si>
  <si>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</si>
  <si>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</si>
  <si>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</si>
  <si>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</si>
  <si>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</si>
  <si>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</si>
  <si>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</si>
  <si>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</si>
  <si>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</si>
  <si>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</si>
  <si>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</si>
  <si>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</si>
  <si>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</si>
  <si>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</si>
  <si>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</si>
  <si>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</si>
  <si>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</si>
  <si>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</si>
  <si>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</si>
  <si>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</si>
  <si>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</si>
  <si>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</si>
  <si>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</si>
  <si>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</si>
  <si>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</si>
  <si>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</si>
  <si>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</si>
  <si>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</si>
  <si>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</si>
  <si>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</si>
  <si>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</si>
  <si>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</si>
  <si>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</si>
  <si>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</si>
  <si>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</si>
  <si>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</si>
  <si>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</si>
  <si>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</si>
  <si>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</si>
  <si>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</si>
  <si>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</si>
  <si>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</si>
  <si>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</si>
  <si>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</si>
  <si>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</si>
  <si>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</si>
  <si>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</si>
  <si>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</si>
  <si>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</si>
  <si>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</si>
  <si>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</si>
  <si>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</si>
  <si>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</si>
  <si>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</si>
  <si>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</si>
  <si>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</si>
  <si>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</si>
  <si>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</si>
  <si>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</si>
  <si>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</si>
  <si>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</si>
  <si>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</si>
  <si>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</si>
  <si>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</si>
  <si>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</si>
  <si>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</si>
  <si>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</si>
  <si>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</si>
  <si>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</si>
  <si>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</si>
  <si>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</si>
  <si>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</si>
  <si>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</si>
  <si>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</si>
  <si>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</si>
  <si>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</si>
  <si>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</si>
  <si>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</si>
  <si>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</si>
  <si>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</si>
  <si>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</si>
  <si>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</si>
  <si>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</si>
  <si>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</si>
  <si>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</si>
  <si>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</si>
  <si>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</si>
  <si>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</si>
  <si>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</si>
  <si>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</si>
  <si>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</si>
  <si>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</si>
  <si>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</si>
  <si>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</si>
  <si>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</si>
  <si>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</si>
  <si>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</si>
  <si>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</si>
  <si>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</si>
  <si>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</si>
  <si>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</si>
  <si>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</si>
  <si>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</si>
  <si>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</si>
  <si>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</si>
  <si>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</si>
  <si>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</si>
  <si>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</si>
  <si>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</si>
  <si>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</si>
  <si>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</si>
  <si>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</si>
  <si>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</si>
  <si>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</si>
  <si>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</si>
  <si>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</si>
  <si>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</si>
  <si>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</si>
  <si>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</si>
  <si>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</si>
  <si>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</si>
  <si>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</si>
  <si>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</si>
  <si>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</si>
  <si>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</si>
  <si>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</si>
  <si>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</si>
  <si>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</si>
  <si>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</si>
  <si>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</si>
  <si>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</si>
  <si>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</si>
  <si>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</si>
  <si>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</si>
  <si>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</si>
  <si>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</si>
  <si>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</si>
  <si>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</si>
  <si>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</si>
  <si>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</si>
  <si>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</si>
  <si>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</si>
  <si>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</si>
  <si>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</si>
  <si>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</si>
  <si>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</si>
  <si>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</si>
  <si>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</si>
  <si>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</si>
  <si>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</si>
  <si>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</si>
  <si>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</si>
  <si>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</si>
  <si>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</si>
  <si>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</si>
  <si>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</si>
  <si>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</si>
  <si>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</si>
  <si>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</si>
  <si>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</si>
  <si>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</si>
  <si>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</si>
  <si>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</si>
  <si>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</si>
  <si>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</si>
  <si>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</si>
  <si>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</si>
  <si>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</si>
  <si>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</si>
  <si>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</si>
  <si>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</si>
  <si>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</si>
  <si>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</si>
  <si>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</si>
  <si>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</si>
  <si>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</si>
  <si>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</si>
  <si>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</si>
  <si>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</si>
  <si>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</si>
  <si>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</si>
  <si>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</si>
  <si>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</si>
  <si>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</si>
  <si>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</si>
  <si>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</si>
  <si>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</si>
  <si>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</si>
  <si>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</si>
  <si>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</si>
  <si>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</si>
  <si>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</si>
  <si>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</si>
  <si>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</si>
  <si>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</si>
  <si>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</si>
  <si>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</si>
  <si>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</si>
  <si>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</si>
  <si>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</si>
  <si>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</si>
  <si>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</si>
  <si>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</si>
  <si>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</si>
  <si>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</si>
  <si>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</si>
  <si>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</si>
  <si>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</si>
  <si>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</si>
  <si>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</si>
  <si>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</si>
  <si>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</si>
  <si>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</si>
  <si>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</si>
  <si>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</si>
  <si>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</si>
  <si>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</si>
  <si>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</si>
  <si>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</si>
  <si>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</si>
  <si>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</si>
  <si>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</si>
  <si>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</si>
  <si>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</si>
  <si>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</si>
  <si>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</si>
  <si>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</si>
  <si>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</si>
  <si>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</si>
  <si>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</si>
  <si>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</si>
  <si>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</si>
  <si>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</si>
  <si>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</si>
  <si>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</si>
  <si>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</si>
  <si>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</si>
  <si>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</si>
  <si>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</si>
  <si>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</si>
  <si>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</si>
  <si>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</si>
  <si>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</si>
  <si>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</si>
  <si>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</si>
  <si>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</si>
  <si>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</si>
  <si>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</si>
  <si>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</si>
  <si>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</si>
  <si>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</si>
  <si>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</si>
  <si>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</si>
  <si>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</si>
  <si>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</si>
  <si>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</si>
  <si>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</si>
  <si>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</si>
  <si>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</si>
  <si>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</si>
  <si>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</si>
  <si>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</si>
  <si>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</si>
  <si>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</si>
  <si>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</si>
  <si>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</si>
  <si>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</si>
  <si>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</si>
  <si>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</si>
  <si>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</si>
  <si>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</si>
  <si>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</si>
  <si>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</si>
  <si>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</si>
  <si>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</si>
  <si>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</si>
  <si>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</si>
  <si>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</si>
  <si>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</si>
  <si>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</si>
  <si>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</si>
  <si>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</si>
  <si>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</si>
  <si>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</si>
  <si>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</si>
  <si>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</si>
  <si>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</si>
  <si>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</si>
  <si>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</si>
  <si>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</si>
  <si>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</si>
  <si>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</si>
  <si>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</si>
  <si>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</si>
  <si>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</si>
  <si>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</si>
  <si>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</si>
  <si>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</si>
  <si>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</si>
  <si>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</si>
  <si>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</si>
  <si>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</si>
  <si>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</si>
  <si>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</si>
  <si>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</si>
  <si>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</si>
  <si>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</si>
  <si>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</si>
  <si>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</si>
  <si>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</si>
  <si>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</si>
  <si>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</si>
  <si>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</si>
  <si>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</si>
  <si>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</si>
  <si>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</si>
  <si>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</si>
  <si>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</si>
  <si>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</si>
  <si>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</si>
  <si>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</si>
  <si>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</si>
  <si>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</si>
  <si>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</si>
  <si>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</si>
  <si>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</si>
  <si>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</si>
  <si>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</si>
  <si>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</si>
  <si>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</si>
  <si>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</si>
  <si>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</si>
  <si>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</si>
  <si>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</si>
  <si>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</si>
  <si>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</si>
  <si>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</si>
  <si>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</si>
  <si>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</si>
  <si>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</si>
  <si>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</si>
  <si>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</si>
  <si>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</si>
  <si>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</si>
  <si>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</si>
  <si>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</si>
  <si>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</si>
  <si>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</si>
  <si>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</si>
  <si>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</si>
  <si>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</si>
  <si>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</si>
  <si>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</si>
  <si>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</si>
  <si>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</si>
  <si>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</si>
  <si>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</si>
  <si>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</si>
  <si>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</si>
  <si>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</si>
  <si>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</si>
  <si>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</si>
  <si>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</si>
  <si>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</si>
  <si>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</si>
  <si>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</si>
  <si>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</si>
  <si>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</si>
  <si>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</si>
  <si>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</si>
  <si>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</si>
  <si>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</si>
  <si>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</si>
  <si>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</si>
  <si>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</si>
  <si>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</si>
  <si>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</si>
  <si>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</si>
  <si>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</si>
  <si>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</si>
  <si>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</si>
  <si>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</si>
  <si>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</si>
  <si>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</si>
  <si>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</si>
  <si>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</si>
  <si>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</si>
  <si>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</si>
  <si>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</si>
  <si>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</si>
  <si>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</si>
  <si>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</si>
  <si>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</si>
  <si>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</si>
  <si>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</si>
  <si>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</si>
  <si>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</si>
  <si>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</si>
  <si>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</si>
  <si>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</si>
  <si>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</si>
  <si>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</si>
  <si>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</si>
  <si>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</si>
  <si>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</si>
  <si>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</si>
  <si>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</si>
  <si>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</si>
  <si>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</si>
  <si>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</si>
  <si>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</si>
  <si>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</si>
  <si>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</si>
  <si>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</si>
  <si>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</si>
  <si>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</si>
  <si>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</si>
  <si>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</si>
  <si>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</si>
  <si>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</si>
  <si>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</si>
  <si>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</si>
  <si>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</si>
  <si>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</si>
  <si>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</si>
  <si>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</si>
  <si>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</si>
  <si>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</si>
  <si>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</si>
  <si>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</si>
  <si>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</si>
  <si>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</si>
  <si>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</si>
  <si>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</si>
  <si>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</si>
  <si>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</si>
  <si>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</si>
  <si>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</si>
  <si>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</si>
  <si>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</si>
  <si>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</si>
  <si>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</si>
  <si>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</si>
  <si>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</si>
  <si>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</si>
  <si>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</si>
  <si>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</si>
  <si>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</si>
  <si>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</si>
  <si>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</si>
  <si>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</si>
  <si>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</si>
  <si>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</si>
  <si>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</si>
  <si>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</si>
  <si>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</si>
  <si>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</si>
  <si>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</si>
  <si>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</si>
  <si>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</si>
  <si>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</si>
  <si>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</si>
  <si>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</si>
  <si>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</si>
  <si>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</si>
  <si>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</si>
  <si>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</si>
  <si>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</si>
  <si>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</si>
  <si>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</si>
  <si>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</si>
  <si>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</si>
  <si>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</si>
  <si>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</si>
  <si>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</si>
  <si>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</si>
  <si>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</si>
  <si>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</si>
  <si>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</si>
  <si>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</si>
  <si>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</si>
  <si>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</si>
  <si>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</si>
  <si>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</si>
  <si>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</si>
  <si>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</si>
  <si>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</si>
  <si>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</si>
  <si>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</si>
  <si>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</si>
  <si>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</si>
  <si>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</si>
  <si>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</si>
  <si>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</si>
  <si>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</si>
  <si>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</si>
  <si>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</si>
  <si>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</si>
  <si>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</si>
  <si>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</si>
  <si>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</si>
  <si>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</si>
  <si>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</si>
  <si>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</si>
  <si>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</si>
  <si>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</si>
  <si>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</si>
  <si>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</si>
  <si>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</si>
  <si>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</si>
  <si>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</si>
  <si>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</si>
  <si>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</si>
  <si>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</si>
  <si>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</si>
  <si>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</si>
  <si>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</si>
  <si>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</si>
  <si>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</si>
  <si>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</si>
  <si>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</si>
  <si>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</si>
  <si>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</si>
  <si>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</si>
  <si>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</si>
  <si>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</si>
  <si>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</si>
  <si>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</si>
  <si>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</si>
  <si>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</si>
  <si>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</si>
  <si>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</si>
  <si>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</si>
  <si>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</si>
  <si>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</si>
  <si>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</si>
  <si>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</si>
  <si>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</si>
  <si>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</si>
  <si>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</si>
  <si>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</si>
  <si>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</si>
  <si>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</si>
  <si>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</si>
  <si>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</si>
  <si>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</si>
  <si>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</si>
  <si>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</si>
  <si>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</si>
  <si>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</si>
  <si>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</si>
  <si>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</si>
  <si>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</si>
  <si>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</si>
  <si>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</si>
  <si>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</si>
  <si>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</si>
  <si>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</si>
  <si>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</si>
  <si>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</si>
  <si>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</si>
  <si>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</si>
  <si>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</si>
  <si>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</si>
  <si>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</si>
  <si>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</si>
  <si>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</si>
  <si>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</si>
  <si>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</si>
  <si>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</si>
  <si>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</si>
  <si>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</si>
  <si>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</si>
  <si>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</si>
  <si>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</si>
  <si>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</si>
  <si>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</si>
  <si>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</si>
  <si>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</si>
  <si>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</si>
  <si>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</si>
  <si>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</si>
  <si>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</si>
  <si>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</si>
  <si>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</si>
  <si>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</si>
  <si>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</si>
  <si>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</si>
  <si>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</si>
  <si>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</si>
  <si>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</si>
  <si>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</si>
  <si>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</si>
  <si>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</si>
  <si>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</si>
  <si>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</si>
  <si>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</si>
  <si>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</si>
  <si>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</si>
  <si>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</si>
  <si>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</si>
  <si>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</si>
  <si>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</si>
  <si>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</si>
  <si>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</si>
  <si>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</si>
  <si>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</si>
  <si>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</si>
  <si>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</si>
  <si>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</si>
  <si>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</si>
  <si>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</si>
  <si>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</si>
  <si>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</si>
  <si>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</si>
  <si>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</si>
  <si>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</si>
  <si>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</si>
  <si>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</si>
  <si>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</si>
  <si>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</si>
  <si>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</si>
  <si>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</si>
  <si>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</si>
  <si>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</si>
  <si>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</si>
  <si>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</si>
  <si>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</si>
  <si>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</si>
  <si>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</si>
  <si>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</si>
  <si>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</si>
  <si>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</si>
  <si>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</si>
  <si>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</si>
  <si>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</si>
  <si>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</si>
  <si>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</si>
  <si>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</si>
  <si>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</si>
  <si>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</si>
  <si>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</si>
  <si>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</si>
  <si>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</si>
  <si>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</si>
  <si>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</si>
  <si>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</si>
  <si>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</si>
  <si>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</si>
  <si>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</si>
  <si>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</si>
  <si>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</si>
  <si>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</si>
  <si>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</si>
  <si>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</si>
  <si>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</si>
  <si>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</si>
  <si>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</si>
  <si>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</si>
  <si>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</si>
  <si>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</si>
  <si>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</si>
  <si>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</si>
  <si>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</si>
  <si>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</si>
  <si>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</si>
  <si>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</si>
  <si>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</si>
  <si>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</si>
  <si>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</si>
  <si>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</si>
  <si>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</si>
  <si>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</si>
  <si>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</si>
  <si>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</si>
  <si>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</si>
  <si>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</si>
  <si>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</si>
  <si>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</si>
  <si>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</si>
  <si>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</si>
  <si>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</si>
  <si>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</si>
  <si>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</si>
  <si>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</si>
  <si>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</si>
  <si>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</si>
  <si>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</si>
  <si>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</si>
  <si>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</si>
  <si>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</si>
  <si>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</si>
  <si>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</si>
  <si>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</si>
  <si>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</si>
  <si>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</si>
  <si>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</si>
  <si>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</si>
  <si>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</si>
  <si>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</si>
  <si>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</si>
  <si>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</si>
  <si>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</si>
  <si>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</si>
  <si>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</si>
  <si>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</si>
  <si>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</si>
  <si>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</si>
  <si>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</si>
  <si>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</si>
  <si>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</si>
  <si>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</si>
  <si>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</si>
  <si>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</si>
  <si>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</si>
  <si>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</si>
  <si>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</si>
  <si>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</si>
  <si>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</si>
  <si>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</si>
  <si>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</si>
  <si>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</si>
  <si>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</si>
  <si>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</si>
  <si>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</si>
  <si>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</si>
  <si>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</si>
  <si>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</si>
  <si>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</si>
  <si>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</si>
  <si>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</si>
  <si>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</si>
  <si>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</si>
  <si>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</si>
  <si>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</si>
  <si>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</si>
  <si>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</si>
  <si>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</si>
  <si>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</si>
  <si>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</si>
  <si>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</si>
  <si>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</si>
  <si>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</si>
  <si>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</si>
  <si>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</si>
  <si>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</si>
  <si>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</si>
  <si>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</si>
  <si>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</si>
  <si>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</si>
  <si>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</si>
  <si>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</si>
  <si>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</si>
  <si>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</si>
  <si>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</si>
  <si>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</si>
  <si>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</si>
  <si>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</si>
  <si>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</si>
  <si>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</si>
  <si>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</si>
  <si>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</si>
  <si>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</si>
  <si>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</si>
  <si>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</si>
  <si>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</si>
  <si>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</si>
  <si>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</si>
  <si>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</si>
  <si>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</si>
  <si>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</si>
  <si>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</si>
  <si>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</si>
  <si>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</si>
  <si>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</si>
  <si>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</si>
  <si>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</si>
  <si>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</si>
  <si>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</si>
  <si>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</si>
  <si>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</si>
  <si>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</si>
  <si>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</si>
  <si>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</si>
  <si>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</si>
  <si>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</si>
  <si>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</si>
  <si>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</si>
  <si>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</si>
  <si>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</si>
  <si>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</si>
  <si>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</si>
  <si>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</si>
  <si>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</si>
  <si>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</si>
  <si>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</si>
  <si>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</si>
  <si>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</si>
  <si>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</si>
  <si>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</si>
  <si>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</si>
  <si>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</si>
  <si>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</si>
  <si>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</si>
  <si>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</si>
  <si>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</si>
  <si>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</si>
  <si>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</si>
  <si>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</si>
  <si>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</si>
  <si>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</si>
  <si>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</si>
  <si>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</si>
  <si>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</si>
  <si>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</si>
  <si>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</si>
  <si>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</si>
  <si>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</si>
  <si>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</si>
  <si>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</si>
  <si>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</si>
  <si>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</si>
  <si>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</si>
  <si>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</si>
  <si>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</si>
  <si>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</si>
  <si>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</si>
  <si>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</si>
  <si>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</si>
  <si>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</si>
  <si>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</si>
  <si>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</si>
  <si>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</si>
  <si>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</si>
  <si>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</si>
  <si>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</si>
  <si>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</si>
  <si>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</si>
  <si>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</si>
  <si>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</si>
  <si>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</si>
  <si>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</si>
  <si>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</si>
  <si>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</si>
  <si>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</si>
  <si>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</si>
  <si>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</si>
  <si>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</si>
  <si>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</si>
  <si>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</si>
  <si>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</si>
  <si>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</si>
  <si>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</si>
  <si>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</si>
  <si>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</si>
  <si>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</si>
  <si>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</si>
  <si>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</si>
  <si>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</si>
  <si>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</si>
  <si>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</si>
  <si>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</si>
  <si>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</si>
  <si>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</si>
  <si>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</si>
  <si>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</si>
  <si>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</si>
  <si>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</si>
  <si>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</si>
  <si>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</si>
  <si>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</si>
  <si>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</si>
  <si>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</si>
  <si>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</si>
  <si>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</si>
  <si>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</si>
  <si>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</si>
  <si>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</si>
  <si>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</si>
  <si>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</si>
  <si>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</si>
  <si>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</si>
  <si>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</si>
  <si>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</si>
  <si>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</si>
  <si>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</si>
  <si>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</si>
  <si>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</si>
  <si>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</si>
  <si>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</si>
  <si>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</si>
  <si>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</si>
  <si>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</si>
  <si>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</si>
  <si>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</si>
  <si>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</si>
  <si>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</si>
  <si>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</si>
  <si>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</si>
  <si>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</si>
  <si>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</si>
  <si>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</si>
  <si>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</si>
  <si>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</si>
  <si>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</si>
  <si>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</si>
  <si>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</si>
  <si>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</si>
  <si>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</si>
  <si>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</si>
  <si>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</si>
  <si>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</si>
  <si>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</si>
  <si>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</si>
  <si>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</si>
  <si>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</si>
  <si>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</si>
  <si>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</si>
  <si>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</si>
  <si>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</si>
  <si>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</si>
  <si>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</si>
  <si>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</si>
  <si>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</si>
  <si>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</si>
  <si>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</si>
  <si>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</si>
  <si>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</si>
  <si>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</si>
  <si>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</si>
  <si>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</si>
  <si>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</si>
  <si>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</si>
  <si>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</si>
  <si>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</si>
  <si>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</si>
  <si>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</si>
  <si>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</si>
  <si>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</si>
  <si>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</si>
  <si>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</si>
  <si>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</si>
  <si>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</si>
  <si>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</si>
  <si>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</si>
  <si>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</si>
  <si>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</si>
  <si>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</si>
  <si>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</si>
  <si>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</si>
  <si>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</si>
  <si>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</si>
  <si>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</si>
  <si>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</si>
  <si>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</si>
  <si>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</si>
  <si>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</si>
  <si>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</si>
  <si>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</si>
  <si>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</si>
  <si>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</si>
  <si>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</si>
  <si>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</si>
  <si>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</si>
  <si>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</si>
  <si>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</si>
  <si>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</si>
  <si>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</si>
  <si>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</si>
  <si>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</si>
  <si>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</si>
  <si>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</si>
  <si>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</si>
  <si>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</si>
  <si>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</si>
  <si>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</si>
  <si>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</si>
  <si>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</si>
  <si>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</si>
  <si>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</si>
  <si>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</si>
  <si>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</si>
  <si>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</si>
  <si>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</si>
  <si>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</si>
  <si>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</si>
  <si>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</si>
  <si>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</si>
  <si>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</si>
  <si>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</si>
  <si>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</si>
  <si>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</si>
  <si>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</si>
  <si>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</si>
  <si>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</si>
  <si>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</si>
  <si>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</si>
  <si>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</si>
  <si>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</si>
  <si>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</si>
  <si>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</si>
  <si>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</si>
  <si>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</si>
  <si>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</si>
  <si>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</si>
  <si>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</si>
  <si>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</si>
  <si>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</si>
  <si>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</si>
  <si>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</si>
  <si>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</si>
  <si>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</si>
  <si>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</si>
  <si>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</si>
  <si>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</si>
  <si>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</si>
  <si>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</si>
  <si>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</si>
  <si>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</si>
  <si>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</si>
  <si>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</si>
  <si>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</si>
  <si>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</si>
  <si>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</si>
  <si>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</si>
  <si>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</si>
  <si>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</si>
  <si>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</si>
  <si>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</si>
  <si>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</si>
  <si>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</si>
  <si>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</si>
  <si>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</si>
  <si>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</si>
  <si>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</si>
  <si>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</si>
  <si>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</si>
  <si>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</si>
  <si>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</si>
  <si>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</si>
  <si>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</si>
  <si>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</si>
  <si>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</si>
  <si>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</si>
  <si>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</si>
  <si>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</si>
  <si>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</si>
  <si>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</si>
  <si>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</si>
  <si>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</si>
  <si>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</si>
  <si>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</si>
  <si>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</si>
  <si>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</si>
  <si>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</si>
  <si>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</si>
  <si>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</si>
  <si>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</si>
  <si>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</si>
  <si>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</si>
  <si>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</si>
  <si>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</si>
  <si>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</si>
  <si>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</si>
  <si>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</si>
  <si>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</si>
  <si>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</si>
  <si>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</si>
  <si>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</si>
  <si>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</si>
  <si>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</si>
  <si>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</si>
  <si>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</si>
  <si>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</si>
  <si>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</si>
  <si>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</si>
  <si>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</si>
  <si>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</si>
  <si>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</si>
  <si>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</si>
  <si>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</si>
  <si>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</si>
  <si>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</si>
  <si>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</si>
  <si>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</si>
  <si>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</si>
  <si>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</si>
  <si>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</si>
  <si>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</si>
  <si>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</si>
  <si>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</si>
  <si>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</si>
  <si>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</si>
  <si>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</si>
  <si>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</si>
  <si>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</si>
  <si>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</si>
  <si>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</si>
  <si>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</si>
  <si>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</si>
  <si>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</si>
  <si>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</si>
  <si>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</si>
  <si>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</si>
  <si>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</si>
  <si>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</si>
  <si>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</si>
  <si>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</si>
  <si>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</si>
  <si>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</si>
  <si>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</si>
  <si>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</si>
  <si>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</si>
  <si>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</si>
  <si>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</si>
  <si>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</si>
  <si>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</si>
  <si>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</si>
  <si>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</si>
  <si>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</si>
  <si>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</si>
  <si>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</si>
  <si>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</si>
  <si>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</si>
  <si>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</si>
  <si>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</si>
  <si>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</si>
  <si>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</si>
  <si>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</si>
  <si>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</si>
  <si>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</si>
  <si>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</si>
  <si>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</si>
  <si>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</si>
  <si>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</si>
  <si>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</si>
  <si>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</si>
  <si>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</si>
  <si>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</si>
  <si>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</si>
  <si>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</si>
  <si>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</si>
  <si>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</si>
  <si>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</si>
  <si>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</si>
  <si>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</si>
  <si>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</si>
  <si>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</si>
  <si>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</si>
  <si>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</si>
  <si>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</si>
  <si>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</si>
  <si>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</si>
  <si>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</si>
  <si>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</si>
  <si>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</si>
  <si>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</si>
  <si>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</si>
  <si>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</si>
  <si>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</si>
  <si>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</si>
  <si>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</si>
  <si>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</si>
  <si>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</si>
  <si>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</si>
  <si>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</si>
  <si>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</si>
  <si>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</si>
  <si>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</si>
  <si>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</si>
  <si>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</si>
  <si>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</si>
  <si>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</si>
  <si>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</si>
  <si>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</si>
  <si>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</si>
  <si>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</si>
  <si>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</si>
  <si>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</si>
  <si>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</si>
  <si>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</si>
  <si>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</si>
  <si>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</si>
  <si>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</si>
  <si>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</si>
  <si>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</si>
  <si>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</si>
  <si>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</si>
  <si>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</si>
  <si>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</si>
  <si>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</si>
  <si>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</si>
  <si>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</si>
  <si>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</si>
  <si>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</si>
  <si>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</si>
  <si>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</si>
  <si>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</si>
  <si>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</si>
  <si>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</si>
  <si>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</si>
  <si>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</si>
  <si>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</si>
  <si>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</si>
  <si>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</si>
  <si>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</si>
  <si>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</si>
  <si>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</si>
  <si>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</si>
  <si>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</si>
  <si>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</si>
  <si>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</si>
  <si>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</si>
  <si>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</si>
  <si>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</si>
  <si>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</si>
  <si>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</si>
  <si>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</si>
  <si>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</si>
  <si>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</si>
  <si>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</si>
  <si>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</si>
  <si>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</si>
  <si>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</si>
  <si>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</si>
  <si>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</si>
  <si>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</si>
  <si>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</si>
  <si>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</si>
  <si>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</si>
  <si>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</si>
  <si>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</si>
  <si>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</si>
  <si>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</si>
  <si>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</si>
  <si>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</si>
  <si>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</si>
  <si>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</si>
  <si>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</si>
  <si>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</si>
  <si>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</si>
  <si>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</si>
  <si>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</si>
  <si>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</si>
  <si>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</si>
  <si>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</si>
  <si>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</si>
  <si>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</si>
  <si>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</si>
  <si>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</si>
  <si>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</si>
  <si>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</si>
  <si>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</si>
  <si>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</si>
  <si>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</si>
  <si>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</si>
  <si>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</si>
  <si>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</si>
  <si>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</si>
  <si>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</si>
  <si>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</si>
  <si>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</si>
  <si>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</si>
  <si>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</si>
  <si>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</si>
  <si>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</si>
  <si>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</si>
  <si>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</si>
  <si>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</si>
  <si>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</si>
  <si>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</si>
  <si>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</si>
  <si>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</si>
  <si>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</si>
  <si>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</si>
  <si>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</si>
  <si>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</si>
  <si>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</si>
  <si>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</si>
  <si>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</si>
  <si>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</si>
  <si>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</si>
  <si>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</si>
  <si>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</si>
  <si>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</si>
  <si>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</si>
  <si>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</si>
  <si>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</si>
  <si>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</si>
  <si>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</si>
  <si>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</si>
  <si>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</si>
  <si>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</si>
  <si>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</si>
  <si>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</si>
  <si>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</si>
  <si>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</si>
  <si>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</si>
  <si>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</si>
  <si>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</si>
  <si>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</si>
  <si>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</si>
  <si>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</si>
  <si>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</si>
  <si>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</si>
  <si>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</si>
  <si>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</si>
  <si>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</si>
  <si>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</si>
  <si>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</si>
  <si>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</si>
  <si>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</si>
  <si>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</si>
  <si>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</si>
  <si>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</si>
  <si>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</si>
  <si>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</si>
  <si>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</si>
  <si>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</si>
  <si>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</si>
  <si>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</si>
  <si>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</si>
  <si>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</si>
  <si>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</si>
  <si>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</si>
  <si>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</si>
  <si>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</si>
  <si>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</si>
  <si>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</si>
  <si>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</si>
  <si>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</si>
  <si>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</si>
  <si>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</si>
  <si>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</si>
  <si>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</si>
  <si>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</si>
  <si>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</si>
  <si>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</si>
  <si>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</si>
  <si>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</si>
  <si>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</si>
  <si>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</si>
  <si>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</si>
  <si>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</si>
  <si>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</si>
  <si>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</si>
  <si>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</si>
  <si>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</si>
  <si>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</si>
  <si>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</si>
  <si>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</si>
  <si>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</si>
  <si>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</si>
  <si>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</si>
  <si>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</si>
  <si>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</si>
  <si>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</si>
  <si>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</si>
  <si>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</si>
  <si>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</si>
  <si>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</si>
  <si>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</si>
  <si>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</si>
  <si>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</si>
  <si>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</si>
  <si>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</si>
  <si>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</si>
  <si>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</si>
  <si>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</si>
  <si>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</si>
  <si>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</si>
  <si>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</si>
  <si>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</si>
  <si>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</si>
  <si>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</si>
  <si>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</si>
  <si>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</si>
  <si>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</si>
  <si>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</si>
  <si>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</si>
  <si>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</si>
  <si>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</si>
  <si>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</si>
  <si>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</si>
  <si>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</si>
  <si>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</si>
  <si>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</si>
  <si>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</si>
  <si>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</si>
  <si>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</si>
  <si>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</si>
  <si>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</si>
  <si>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</si>
  <si>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</si>
  <si>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</si>
  <si>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</si>
  <si>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</si>
  <si>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</si>
  <si>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</si>
  <si>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</si>
  <si>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</si>
  <si>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</si>
  <si>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</si>
  <si>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</si>
  <si>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</si>
  <si>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</si>
  <si>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</si>
  <si>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</si>
  <si>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</si>
  <si>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</si>
  <si>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</si>
  <si>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</si>
  <si>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</si>
  <si>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</si>
  <si>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</si>
  <si>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</si>
  <si>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</si>
  <si>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</si>
  <si>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</si>
  <si>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</si>
  <si>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</si>
  <si>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</si>
  <si>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</si>
  <si>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</si>
  <si>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</si>
  <si>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</si>
  <si>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</si>
  <si>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</si>
  <si>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</si>
  <si>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</si>
  <si>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</si>
  <si>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</si>
  <si>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</si>
  <si>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</si>
  <si>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</si>
  <si>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</si>
  <si>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</si>
  <si>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</si>
  <si>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</si>
  <si>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</si>
  <si>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</si>
  <si>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</si>
  <si>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</si>
  <si>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</si>
  <si>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</si>
  <si>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</si>
  <si>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</si>
  <si>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</si>
  <si>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</si>
  <si>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</si>
  <si>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</si>
  <si>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</si>
  <si>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</si>
  <si>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</si>
  <si>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</si>
  <si>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</si>
  <si>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</si>
  <si>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</si>
  <si>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</si>
  <si>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</si>
  <si>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</si>
  <si>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</si>
  <si>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</si>
  <si>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</si>
  <si>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</si>
  <si>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</si>
  <si>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</si>
  <si>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</si>
  <si>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</si>
  <si>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</si>
  <si>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</si>
  <si>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</si>
  <si>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</si>
  <si>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</si>
  <si>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</si>
  <si>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</si>
  <si>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</si>
  <si>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</si>
  <si>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</si>
  <si>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</si>
  <si>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</si>
  <si>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</si>
  <si>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</si>
  <si>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</si>
  <si>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</si>
  <si>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</si>
  <si>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</si>
  <si>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</si>
  <si>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</si>
  <si>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</si>
  <si>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</si>
  <si>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</si>
  <si>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</si>
  <si>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</si>
  <si>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</si>
  <si>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</si>
  <si>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</si>
  <si>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</si>
  <si>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</si>
  <si>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</si>
  <si>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</si>
  <si>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</si>
  <si>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</si>
  <si>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</si>
  <si>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</si>
  <si>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</si>
  <si>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</si>
  <si>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</si>
  <si>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</si>
  <si>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</si>
  <si>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</si>
  <si>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</si>
  <si>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</si>
  <si>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</si>
  <si>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</si>
  <si>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</si>
  <si>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</si>
  <si>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</si>
  <si>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</si>
  <si>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</si>
  <si>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</si>
  <si>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</si>
  <si>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</si>
  <si>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</si>
  <si>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</si>
  <si>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</si>
  <si>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</si>
  <si>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</si>
  <si>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</si>
  <si>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</si>
  <si>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</si>
  <si>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</si>
  <si>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</si>
  <si>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</si>
  <si>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</si>
  <si>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</si>
  <si>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</si>
  <si>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</si>
  <si>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</si>
  <si>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</si>
  <si>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</si>
  <si>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</si>
  <si>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</si>
  <si>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</si>
  <si>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</si>
  <si>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</si>
  <si>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</si>
  <si>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</si>
  <si>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</si>
  <si>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</si>
  <si>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</si>
  <si>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</si>
  <si>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</si>
  <si>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</si>
  <si>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</si>
  <si>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</si>
  <si>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</si>
  <si>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</si>
  <si>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</si>
  <si>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</si>
  <si>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</si>
  <si>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</si>
  <si>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</si>
  <si>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</si>
  <si>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</si>
  <si>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</si>
  <si>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</si>
  <si>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</si>
  <si>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</si>
  <si>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</si>
  <si>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</si>
  <si>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</si>
  <si>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</si>
  <si>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</si>
  <si>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</si>
  <si>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</si>
  <si>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</si>
  <si>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</si>
  <si>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</si>
  <si>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</si>
  <si>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</si>
  <si>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</si>
  <si>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</si>
  <si>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</si>
  <si>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</si>
  <si>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</si>
  <si>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</si>
  <si>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</si>
  <si>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</si>
  <si>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</si>
  <si>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</si>
  <si>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</si>
  <si>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</si>
  <si>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</si>
  <si>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</si>
  <si>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</si>
  <si>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</si>
  <si>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</si>
  <si>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</si>
  <si>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</si>
  <si>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</si>
  <si>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</si>
  <si>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</si>
  <si>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</si>
  <si>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</si>
  <si>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</si>
  <si>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</si>
  <si>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</si>
  <si>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</si>
  <si>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</si>
  <si>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</si>
  <si>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</si>
  <si>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</si>
  <si>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</si>
  <si>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</si>
  <si>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</si>
  <si>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</si>
  <si>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</si>
  <si>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</si>
  <si>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</si>
  <si>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</si>
  <si>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</si>
  <si>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</si>
  <si>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</si>
  <si>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</si>
  <si>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</si>
  <si>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</si>
  <si>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</si>
  <si>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</si>
  <si>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</si>
  <si>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</si>
  <si>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</si>
  <si>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</si>
  <si>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</si>
  <si>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</si>
  <si>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</si>
  <si>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</si>
  <si>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</si>
  <si>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</si>
  <si>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</si>
  <si>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</si>
  <si>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</si>
  <si>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</si>
  <si>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</si>
  <si>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</si>
  <si>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</si>
  <si>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</si>
  <si>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</si>
  <si>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</si>
  <si>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</si>
  <si>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</si>
  <si>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</si>
  <si>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</si>
  <si>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</si>
  <si>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</si>
  <si>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</si>
  <si>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</si>
  <si>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</si>
  <si>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</si>
  <si>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</si>
  <si>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</si>
  <si>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</si>
  <si>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</si>
  <si>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</si>
  <si>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</si>
  <si>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</si>
  <si>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</si>
  <si>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</si>
  <si>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</si>
  <si>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</si>
  <si>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</si>
  <si>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</si>
  <si>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</si>
  <si>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</si>
  <si>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</si>
  <si>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</si>
  <si>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</si>
  <si>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</si>
  <si>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</si>
  <si>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</si>
  <si>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</si>
  <si>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</si>
  <si>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</si>
  <si>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</si>
  <si>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</si>
  <si>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</si>
  <si>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</si>
  <si>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</si>
  <si>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</si>
  <si>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</si>
  <si>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</si>
  <si>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</si>
  <si>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</si>
  <si>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</si>
  <si>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</si>
  <si>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</si>
  <si>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</si>
  <si>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</si>
  <si>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</si>
  <si>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</si>
  <si>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</si>
  <si>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</si>
  <si>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</si>
  <si>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</si>
  <si>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</si>
  <si>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</si>
  <si>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</si>
  <si>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</si>
  <si>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</si>
  <si>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</si>
  <si>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</si>
  <si>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</si>
  <si>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</si>
  <si>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</si>
  <si>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</si>
  <si>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</si>
  <si>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</si>
  <si>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</si>
  <si>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</si>
  <si>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</si>
  <si>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</si>
  <si>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</si>
  <si>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</si>
  <si>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</si>
  <si>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</si>
  <si>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</si>
  <si>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</si>
  <si>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</si>
  <si>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</si>
  <si>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</si>
  <si>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</si>
  <si>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</si>
  <si>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</si>
  <si>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</si>
  <si>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</si>
  <si>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</si>
  <si>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</si>
  <si>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</si>
  <si>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</si>
  <si>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</si>
  <si>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</si>
  <si>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</si>
  <si>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</si>
  <si>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</si>
  <si>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</si>
  <si>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</si>
  <si>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</si>
  <si>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</si>
  <si>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</si>
  <si>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</si>
  <si>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</si>
  <si>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</si>
  <si>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</si>
  <si>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</si>
  <si>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</si>
  <si>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</si>
  <si>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</si>
  <si>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</si>
  <si>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</si>
  <si>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</si>
  <si>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</si>
  <si>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</si>
  <si>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</si>
  <si>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</si>
  <si>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</si>
  <si>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</si>
  <si>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</si>
  <si>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</si>
  <si>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</si>
  <si>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</si>
  <si>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</si>
  <si>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</si>
  <si>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</si>
  <si>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</si>
  <si>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</si>
  <si>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</si>
  <si>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</si>
  <si>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</si>
  <si>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</si>
  <si>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</si>
  <si>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</si>
  <si>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</si>
  <si>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</si>
  <si>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</si>
  <si>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</si>
  <si>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</si>
  <si>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</si>
  <si>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</si>
  <si>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</si>
  <si>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</si>
  <si>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</si>
  <si>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</si>
  <si>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</si>
  <si>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</si>
  <si>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</si>
  <si>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</si>
  <si>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</si>
  <si>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</si>
  <si>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</si>
  <si>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</si>
  <si>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</si>
  <si>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</si>
  <si>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</si>
  <si>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</si>
  <si>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</si>
  <si>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</si>
  <si>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</si>
  <si>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</si>
  <si>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</si>
  <si>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</si>
  <si>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</si>
  <si>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</si>
  <si>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</si>
  <si>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</si>
  <si>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</si>
  <si>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</si>
  <si>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</si>
  <si>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</si>
  <si>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</si>
  <si>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</si>
  <si>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</si>
  <si>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</si>
  <si>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</si>
  <si>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</si>
  <si>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</si>
  <si>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</si>
  <si>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</si>
  <si>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</si>
  <si>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</si>
  <si>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</si>
  <si>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</si>
  <si>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</si>
  <si>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</si>
  <si>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</si>
  <si>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</si>
  <si>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</si>
  <si>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</si>
  <si>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</si>
  <si>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</si>
  <si>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</si>
  <si>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</si>
  <si>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</si>
  <si>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</si>
  <si>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</si>
  <si>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</si>
  <si>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</si>
  <si>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</si>
  <si>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</si>
  <si>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</si>
  <si>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</si>
  <si>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</si>
  <si>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</si>
  <si>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</si>
  <si>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</si>
  <si>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</si>
  <si>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</si>
  <si>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</si>
  <si>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</si>
  <si>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</si>
  <si>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</si>
  <si>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</si>
  <si>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</si>
  <si>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</si>
  <si>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</si>
  <si>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</si>
  <si>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</si>
  <si>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</si>
  <si>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</si>
  <si>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</si>
  <si>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</si>
  <si>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</si>
  <si>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</si>
  <si>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</si>
  <si>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</si>
  <si>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</si>
  <si>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</si>
  <si>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</si>
  <si>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</si>
  <si>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</si>
  <si>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</si>
  <si>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</si>
  <si>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</si>
  <si>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</si>
  <si>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</si>
  <si>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</si>
  <si>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</si>
  <si>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</si>
  <si>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</si>
  <si>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</si>
  <si>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</si>
  <si>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</si>
  <si>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</si>
  <si>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</si>
  <si>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</si>
  <si>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</si>
  <si>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</si>
  <si>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</si>
  <si>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</si>
  <si>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</si>
  <si>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</si>
  <si>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</si>
  <si>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</si>
  <si>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</si>
  <si>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</si>
  <si>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</si>
  <si>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</si>
  <si>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</si>
  <si>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</si>
  <si>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</si>
  <si>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</si>
  <si>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</si>
  <si>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</si>
  <si>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</si>
  <si>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</si>
  <si>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</si>
  <si>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</si>
  <si>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</si>
  <si>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</si>
  <si>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</si>
  <si>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</si>
  <si>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</si>
  <si>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</si>
  <si>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</si>
  <si>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</si>
  <si>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</si>
  <si>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</si>
  <si>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</si>
  <si>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</si>
  <si>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</si>
  <si>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</si>
  <si>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</si>
  <si>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</si>
  <si>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</si>
  <si>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</si>
  <si>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</si>
  <si>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</si>
  <si>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</si>
  <si>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</si>
  <si>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</si>
  <si>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</si>
  <si>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</si>
  <si>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</si>
  <si>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</si>
  <si>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</si>
  <si>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</si>
  <si>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</si>
  <si>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</si>
  <si>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</si>
  <si>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</si>
  <si>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</si>
  <si>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</si>
  <si>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</si>
  <si>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</si>
  <si>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</si>
  <si>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</si>
  <si>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</si>
  <si>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</si>
  <si>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</si>
  <si>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</si>
  <si>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</si>
  <si>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</si>
  <si>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</si>
  <si>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</si>
  <si>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</si>
  <si>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</si>
  <si>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</si>
  <si>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</si>
  <si>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</si>
  <si>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</si>
  <si>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</si>
  <si>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</si>
  <si>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</si>
  <si>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</si>
  <si>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</si>
  <si>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</si>
  <si>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</si>
  <si>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</si>
  <si>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</si>
  <si>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</si>
  <si>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</si>
  <si>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</si>
  <si>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</si>
  <si>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</si>
  <si>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</si>
  <si>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</si>
  <si>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</si>
  <si>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</si>
  <si>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</si>
  <si>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</si>
  <si>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</si>
  <si>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</si>
  <si>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</si>
  <si>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</si>
  <si>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</si>
  <si>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</si>
  <si>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</si>
  <si>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</si>
  <si>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</si>
  <si>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</si>
  <si>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</si>
  <si>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</si>
  <si>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</si>
  <si>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</si>
  <si>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</si>
  <si>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</si>
  <si>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</si>
  <si>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</si>
  <si>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</si>
  <si>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</si>
  <si>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</si>
  <si>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</si>
  <si>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</si>
  <si>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</si>
  <si>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</si>
  <si>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</si>
  <si>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</si>
  <si>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</si>
  <si>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</si>
  <si>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</si>
  <si>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</si>
  <si>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</si>
  <si>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</si>
  <si>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</si>
  <si>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</si>
  <si>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</si>
  <si>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</si>
  <si>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</si>
  <si>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</si>
  <si>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</si>
  <si>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</si>
  <si>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</si>
  <si>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</si>
  <si>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</si>
  <si>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</si>
  <si>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</si>
  <si>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</si>
  <si>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</si>
  <si>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</si>
  <si>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</si>
  <si>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</si>
  <si>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</si>
  <si>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</si>
  <si>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</si>
  <si>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</si>
  <si>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</si>
  <si>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</si>
  <si>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</si>
  <si>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</si>
  <si>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</si>
  <si>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</si>
  <si>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</si>
  <si>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</si>
  <si>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</si>
  <si>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</si>
  <si>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</si>
  <si>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</si>
  <si>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</si>
  <si>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</si>
  <si>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</si>
  <si>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</si>
  <si>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</si>
  <si>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</si>
  <si>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</si>
  <si>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</si>
  <si>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</si>
  <si>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</si>
  <si>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</si>
  <si>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</si>
  <si>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</si>
  <si>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</si>
  <si>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</si>
  <si>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</si>
  <si>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</si>
  <si>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</si>
  <si>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</si>
  <si>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</si>
  <si>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</si>
  <si>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</si>
  <si>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</si>
  <si>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</si>
  <si>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</si>
  <si>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</si>
  <si>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</si>
  <si>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</si>
  <si>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</si>
  <si>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</si>
  <si>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</si>
  <si>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</si>
  <si>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</si>
  <si>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</si>
  <si>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</si>
  <si>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</si>
  <si>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</si>
  <si>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</si>
  <si>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</si>
  <si>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</si>
  <si>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</si>
  <si>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</si>
  <si>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</si>
  <si>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</si>
  <si>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</si>
  <si>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</si>
  <si>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</si>
  <si>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</si>
  <si>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</si>
  <si>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</si>
  <si>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</si>
  <si>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</si>
  <si>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</si>
  <si>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</si>
  <si>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</si>
  <si>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</si>
  <si>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</si>
  <si>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</si>
  <si>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</si>
  <si>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</si>
  <si>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</si>
  <si>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</si>
  <si>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</si>
  <si>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</si>
  <si>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</si>
  <si>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</si>
  <si>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</si>
  <si>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</si>
  <si>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</si>
  <si>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</si>
  <si>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</si>
  <si>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</si>
  <si>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</si>
  <si>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</si>
  <si>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</si>
  <si>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</si>
  <si>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</si>
  <si>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</si>
  <si>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</si>
  <si>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</si>
  <si>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</si>
  <si>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</si>
  <si>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</si>
  <si>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</si>
  <si>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</si>
  <si>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</si>
  <si>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</si>
  <si>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</si>
  <si>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</si>
  <si>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</si>
  <si>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</si>
  <si>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</si>
  <si>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</si>
  <si>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</si>
  <si>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</si>
  <si>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</si>
  <si>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</si>
  <si>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</si>
  <si>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</si>
  <si>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</si>
  <si>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</si>
  <si>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</si>
  <si>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</si>
  <si>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</si>
  <si>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</si>
  <si>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</si>
  <si>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</si>
  <si>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</si>
  <si>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</si>
  <si>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</si>
  <si>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</si>
  <si>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</si>
  <si>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</si>
  <si>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</si>
  <si>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</si>
  <si>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</si>
  <si>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</si>
  <si>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</si>
  <si>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</si>
  <si>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</si>
  <si>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</si>
  <si>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</si>
  <si>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</si>
  <si>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</si>
  <si>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</si>
  <si>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</si>
  <si>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</si>
  <si>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</si>
  <si>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</si>
  <si>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</si>
  <si>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</si>
  <si>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</si>
  <si>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</si>
  <si>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</si>
  <si>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</si>
  <si>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</si>
  <si>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</si>
  <si>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</si>
  <si>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</si>
  <si>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</si>
  <si>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</si>
  <si>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</si>
  <si>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</si>
  <si>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</si>
  <si>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</si>
  <si>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</si>
  <si>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</si>
  <si>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</si>
  <si>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</si>
  <si>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</si>
  <si>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</si>
  <si>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</si>
  <si>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</si>
  <si>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</si>
  <si>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</si>
  <si>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</si>
  <si>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</si>
  <si>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</si>
  <si>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</si>
  <si>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</si>
  <si>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</si>
  <si>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</si>
  <si>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</si>
  <si>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</si>
  <si>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</si>
  <si>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</si>
  <si>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</si>
  <si>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</si>
  <si>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</si>
  <si>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</si>
  <si>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</si>
  <si>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</si>
  <si>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</si>
  <si>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</si>
  <si>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</si>
  <si>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</si>
  <si>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</si>
  <si>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</si>
  <si>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</si>
  <si>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</si>
  <si>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</si>
  <si>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</si>
  <si>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</si>
  <si>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</si>
  <si>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</si>
  <si>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</si>
  <si>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</si>
  <si>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</si>
  <si>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</si>
  <si>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</si>
  <si>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</si>
  <si>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</si>
  <si>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</si>
  <si>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</si>
  <si>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</si>
  <si>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</si>
  <si>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</si>
  <si>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</si>
  <si>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</si>
  <si>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</si>
  <si>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</si>
  <si>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</si>
  <si>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</si>
  <si>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</si>
  <si>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</si>
  <si>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</si>
  <si>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</si>
  <si>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</si>
  <si>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</si>
  <si>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</si>
  <si>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</si>
  <si>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</si>
  <si>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</si>
  <si>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</si>
  <si>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</si>
  <si>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</si>
  <si>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</si>
  <si>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</si>
  <si>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</si>
  <si>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</si>
  <si>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</si>
  <si>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</si>
  <si>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</si>
  <si>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</si>
  <si>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</si>
  <si>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</si>
  <si>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</si>
  <si>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</si>
  <si>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</si>
  <si>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</si>
  <si>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</si>
  <si>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</si>
  <si>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</si>
  <si>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</si>
  <si>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</si>
  <si>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</si>
  <si>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</si>
  <si>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</si>
  <si>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</si>
  <si>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</si>
  <si>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</si>
  <si>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</si>
  <si>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</si>
  <si>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</si>
  <si>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</si>
  <si>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</si>
  <si>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</si>
  <si>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</si>
  <si>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</si>
  <si>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</si>
  <si>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</si>
  <si>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</si>
  <si>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</si>
  <si>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</si>
  <si>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</si>
  <si>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</si>
  <si>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</si>
  <si>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</si>
  <si>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</si>
  <si>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</si>
  <si>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</si>
  <si>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</si>
  <si>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</si>
  <si>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</si>
  <si>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</si>
  <si>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</si>
  <si>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</si>
  <si>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</si>
  <si>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</si>
  <si>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</si>
  <si>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</si>
  <si>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</si>
  <si>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</si>
  <si>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</si>
  <si>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</si>
  <si>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</si>
  <si>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</si>
  <si>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</si>
  <si>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</si>
  <si>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</si>
  <si>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</si>
  <si>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</si>
  <si>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</si>
  <si>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</si>
  <si>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</si>
  <si>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</si>
  <si>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</si>
  <si>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</si>
  <si>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</si>
  <si>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</si>
  <si>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</si>
  <si>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</si>
  <si>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</si>
  <si>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</si>
  <si>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</si>
  <si>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</si>
  <si>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</si>
  <si>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</si>
  <si>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</si>
  <si>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</si>
  <si>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</si>
  <si>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</si>
  <si>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</si>
  <si>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</si>
  <si>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</si>
  <si>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</si>
  <si>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</si>
  <si>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</si>
  <si>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</si>
  <si>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</si>
  <si>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</si>
  <si>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</si>
  <si>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</si>
  <si>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</si>
  <si>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</si>
  <si>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</si>
  <si>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</si>
  <si>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</si>
  <si>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</si>
  <si>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</si>
  <si>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</si>
  <si>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</si>
  <si>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</si>
  <si>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</si>
  <si>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</si>
  <si>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</si>
  <si>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</si>
  <si>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</si>
  <si>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</si>
  <si>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</si>
  <si>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</si>
  <si>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</si>
  <si>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</si>
  <si>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</si>
  <si>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</si>
  <si>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</si>
  <si>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</si>
  <si>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</si>
  <si>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</si>
  <si>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</si>
  <si>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</si>
  <si>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</si>
  <si>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</si>
  <si>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</si>
  <si>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</si>
  <si>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</si>
  <si>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</si>
  <si>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</si>
  <si>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</si>
  <si>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</si>
  <si>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</si>
  <si>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</si>
  <si>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</si>
  <si>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</si>
  <si>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</si>
  <si>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</si>
  <si>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</si>
  <si>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</si>
  <si>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</si>
  <si>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</si>
  <si>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</si>
  <si>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</si>
  <si>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</si>
  <si>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</si>
  <si>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</si>
  <si>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</si>
  <si>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</si>
  <si>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</si>
  <si>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</si>
  <si>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</si>
  <si>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</si>
  <si>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</si>
  <si>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</si>
  <si>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</si>
  <si>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</si>
  <si>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</si>
  <si>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</si>
  <si>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</si>
  <si>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</si>
  <si>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</si>
  <si>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</si>
  <si>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</si>
  <si>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</si>
  <si>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</si>
  <si>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</si>
  <si>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</si>
  <si>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</si>
  <si>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</si>
  <si>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</si>
  <si>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</si>
  <si>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</si>
  <si>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</si>
  <si>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</si>
  <si>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</si>
  <si>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</si>
  <si>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</si>
  <si>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</si>
  <si>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</si>
  <si>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</si>
  <si>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</si>
  <si>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</si>
  <si>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</si>
  <si>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</si>
  <si>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</si>
  <si>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</si>
  <si>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</si>
  <si>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</si>
  <si>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</si>
  <si>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</si>
  <si>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</si>
  <si>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</si>
  <si>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</si>
  <si>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</si>
  <si>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</si>
  <si>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</si>
  <si>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</si>
  <si>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</si>
  <si>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</si>
  <si>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</si>
  <si>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</si>
  <si>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</si>
  <si>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</si>
  <si>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</si>
  <si>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</si>
  <si>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</si>
  <si>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</si>
  <si>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</si>
  <si>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</si>
  <si>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</si>
  <si>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</si>
  <si>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</si>
  <si>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</si>
  <si>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</si>
  <si>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</si>
  <si>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</si>
  <si>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</si>
  <si>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</si>
  <si>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</si>
  <si>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</si>
  <si>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</si>
  <si>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</si>
  <si>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</si>
  <si>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</si>
  <si>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</si>
  <si>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</si>
  <si>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</si>
  <si>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</si>
  <si>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</si>
  <si>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</si>
  <si>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</si>
  <si>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</si>
  <si>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</si>
  <si>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</si>
  <si>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</si>
  <si>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</si>
  <si>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</si>
  <si>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</si>
  <si>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</si>
  <si>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</si>
  <si>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</si>
  <si>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</si>
  <si>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</si>
  <si>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</si>
  <si>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</si>
  <si>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</si>
  <si>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</si>
  <si>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</si>
  <si>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</si>
  <si>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</si>
  <si>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</si>
  <si>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</si>
  <si>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</si>
  <si>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</si>
  <si>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</si>
  <si>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</si>
  <si>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</si>
  <si>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</si>
  <si>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</si>
  <si>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</si>
  <si>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</si>
  <si>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</si>
  <si>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</si>
  <si>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</si>
  <si>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</si>
  <si>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</si>
  <si>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</si>
  <si>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</si>
  <si>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</si>
  <si>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</si>
  <si>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</si>
  <si>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</si>
  <si>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</si>
  <si>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</si>
  <si>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</si>
  <si>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</si>
  <si>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</si>
  <si>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</si>
  <si>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</si>
  <si>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</si>
  <si>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</si>
  <si>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</si>
  <si>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</si>
  <si>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</si>
  <si>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</si>
  <si>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</si>
  <si>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</si>
  <si>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</si>
  <si>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</si>
  <si>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</si>
  <si>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</si>
  <si>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</si>
  <si>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</si>
  <si>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</si>
  <si>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</si>
  <si>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</si>
  <si>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</si>
  <si>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</si>
  <si>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</si>
  <si>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</si>
  <si>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</si>
  <si>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</si>
  <si>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</si>
  <si>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</si>
  <si>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</si>
  <si>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</si>
  <si>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</si>
  <si>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</si>
  <si>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</si>
  <si>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</si>
  <si>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</si>
  <si>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</si>
  <si>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</si>
  <si>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</si>
  <si>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</si>
  <si>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</si>
  <si>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</si>
  <si>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</si>
  <si>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</si>
  <si>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</si>
  <si>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</si>
  <si>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</si>
  <si>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</si>
  <si>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</si>
  <si>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</si>
  <si>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</si>
  <si>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</si>
  <si>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</si>
  <si>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</si>
  <si>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</si>
  <si>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</si>
  <si>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</si>
  <si>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</si>
  <si>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</si>
  <si>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</si>
  <si>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</si>
  <si>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</si>
  <si>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</si>
  <si>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</si>
  <si>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</si>
  <si>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</si>
  <si>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</si>
  <si>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</si>
  <si>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</si>
  <si>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</si>
  <si>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</si>
  <si>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</si>
  <si>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</si>
  <si>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</si>
  <si>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</si>
  <si>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</si>
  <si>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</si>
  <si>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</si>
  <si>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</si>
  <si>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</si>
  <si>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</si>
  <si>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</si>
  <si>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</si>
  <si>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</si>
  <si>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</si>
  <si>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</si>
  <si>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</si>
  <si>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</si>
  <si>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</si>
  <si>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</si>
  <si>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</si>
  <si>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</si>
  <si>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</si>
  <si>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</si>
  <si>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</si>
  <si>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</si>
  <si>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</si>
  <si>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</si>
  <si>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</si>
  <si>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</si>
  <si>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</si>
  <si>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</si>
  <si>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</si>
  <si>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</si>
  <si>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</si>
  <si>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</si>
  <si>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</si>
  <si>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</si>
  <si>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</si>
  <si>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</si>
  <si>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</si>
  <si>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</si>
  <si>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</si>
  <si>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</si>
  <si>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</si>
  <si>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</si>
  <si>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</si>
  <si>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</si>
  <si>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</si>
  <si>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</si>
  <si>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</si>
  <si>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</si>
  <si>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</si>
  <si>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</si>
  <si>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</si>
  <si>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</si>
  <si>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</si>
  <si>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</si>
  <si>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</si>
  <si>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</si>
  <si>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</si>
  <si>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</si>
  <si>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</si>
  <si>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</si>
  <si>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</si>
  <si>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</si>
  <si>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</si>
  <si>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</si>
  <si>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</si>
  <si>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</si>
  <si>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</si>
  <si>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</si>
  <si>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</si>
  <si>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</si>
  <si>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</si>
  <si>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</si>
  <si>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</si>
  <si>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</si>
  <si>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</si>
  <si>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</si>
  <si>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</si>
  <si>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</si>
  <si>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</si>
  <si>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</si>
  <si>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</si>
  <si>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</si>
  <si>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</si>
  <si>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</si>
  <si>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</si>
  <si>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</si>
  <si>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</si>
  <si>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</si>
  <si>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</si>
  <si>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</si>
  <si>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</si>
  <si>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</si>
  <si>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</si>
  <si>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</si>
  <si>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</si>
  <si>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</si>
  <si>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</si>
  <si>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</si>
  <si>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</si>
  <si>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</si>
  <si>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</si>
  <si>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</si>
  <si>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</si>
  <si>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</si>
  <si>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</si>
  <si>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</si>
  <si>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</si>
  <si>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</si>
  <si>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</si>
  <si>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</si>
  <si>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</si>
  <si>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</si>
  <si>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</si>
  <si>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</si>
  <si>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</si>
  <si>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</si>
  <si>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</si>
  <si>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</si>
  <si>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</si>
  <si>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</si>
  <si>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</si>
  <si>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</si>
  <si>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</si>
  <si>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</si>
  <si>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</si>
  <si>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</si>
  <si>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</si>
  <si>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</si>
  <si>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</si>
  <si>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</si>
  <si>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</si>
  <si>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</si>
  <si>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</si>
  <si>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</si>
  <si>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</si>
  <si>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</si>
  <si>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</si>
  <si>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</si>
  <si>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</si>
  <si>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</si>
  <si>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</si>
  <si>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</si>
  <si>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</si>
  <si>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</si>
  <si>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</si>
  <si>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</si>
  <si>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</si>
  <si>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</si>
  <si>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</si>
  <si>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</si>
  <si>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</si>
  <si>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</si>
  <si>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</si>
  <si>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</si>
  <si>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</si>
  <si>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</si>
  <si>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</si>
  <si>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</si>
  <si>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</si>
  <si>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</si>
  <si>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</si>
  <si>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</si>
  <si>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</si>
  <si>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</si>
  <si>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</si>
  <si>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</si>
  <si>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</si>
  <si>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</si>
  <si>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</si>
  <si>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</si>
  <si>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</si>
  <si>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</si>
  <si>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</si>
  <si>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</si>
  <si>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</si>
  <si>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</si>
  <si>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</si>
  <si>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</si>
  <si>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</si>
  <si>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</si>
  <si>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</si>
  <si>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</si>
  <si>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</si>
  <si>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</si>
  <si>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</si>
  <si>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</si>
  <si>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</si>
  <si>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</si>
  <si>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</si>
  <si>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</si>
  <si>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</si>
  <si>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</si>
  <si>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</si>
  <si>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</si>
  <si>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</si>
  <si>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</si>
  <si>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</si>
  <si>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</si>
  <si>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</si>
  <si>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</si>
  <si>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</si>
  <si>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</si>
  <si>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</si>
  <si>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</si>
  <si>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</si>
  <si>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</si>
  <si>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</si>
  <si>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</si>
  <si>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</si>
  <si>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</si>
  <si>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</si>
  <si>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</si>
  <si>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</si>
  <si>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</si>
  <si>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</si>
  <si>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</si>
  <si>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</si>
  <si>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</si>
  <si>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</si>
  <si>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</si>
  <si>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</si>
  <si>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</si>
  <si>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</si>
  <si>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</si>
  <si>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</si>
  <si>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</si>
  <si>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</si>
  <si>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</si>
  <si>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</si>
  <si>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</si>
  <si>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</si>
  <si>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</si>
  <si>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</si>
  <si>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</si>
  <si>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</si>
  <si>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</si>
  <si>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</si>
  <si>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</si>
  <si>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</si>
  <si>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</si>
  <si>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</si>
  <si>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</si>
  <si>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</si>
  <si>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</si>
  <si>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</si>
  <si>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</si>
  <si>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</si>
  <si>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</si>
  <si>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</si>
  <si>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</si>
  <si>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</si>
  <si>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</si>
  <si>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</si>
  <si>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</si>
  <si>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</si>
  <si>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</si>
  <si>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</si>
  <si>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</si>
  <si>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</si>
  <si>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</si>
  <si>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</si>
  <si>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</si>
  <si>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</si>
  <si>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</si>
  <si>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</si>
  <si>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</si>
  <si>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</si>
  <si>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</si>
  <si>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</si>
  <si>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</si>
  <si>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</si>
  <si>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</si>
  <si>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</si>
  <si>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</si>
  <si>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</si>
  <si>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</si>
  <si>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</si>
  <si>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</si>
  <si>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</si>
  <si>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</si>
  <si>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</si>
  <si>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</si>
  <si>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</si>
  <si>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</si>
  <si>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</si>
  <si>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</si>
  <si>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</si>
  <si>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</si>
  <si>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</si>
  <si>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</si>
  <si>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</si>
  <si>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</si>
  <si>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</si>
  <si>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</si>
  <si>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</si>
  <si>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</si>
  <si>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</si>
  <si>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</si>
  <si>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</si>
  <si>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</si>
  <si>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</si>
  <si>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</si>
  <si>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</si>
  <si>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</si>
  <si>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</si>
  <si>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</si>
  <si>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</si>
  <si>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</si>
  <si>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</si>
  <si>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</si>
  <si>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</si>
  <si>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</si>
  <si>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</si>
  <si>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</si>
  <si>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</si>
  <si>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</si>
  <si>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</si>
  <si>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</si>
  <si>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</si>
  <si>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</si>
  <si>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</si>
  <si>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</si>
  <si>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</si>
  <si>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</si>
  <si>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</si>
  <si>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</si>
  <si>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</si>
  <si>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</si>
  <si>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</si>
  <si>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</si>
  <si>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</si>
  <si>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</si>
  <si>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</si>
  <si>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</si>
  <si>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</si>
  <si>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</si>
  <si>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</si>
  <si>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</si>
  <si>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</si>
  <si>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</si>
  <si>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</si>
  <si>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</si>
  <si>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</si>
  <si>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</si>
  <si>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</si>
  <si>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</si>
  <si>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</si>
  <si>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</si>
  <si>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</si>
  <si>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</si>
  <si>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</si>
  <si>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</si>
  <si>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</si>
  <si>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</si>
  <si>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</si>
  <si>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</si>
  <si>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</si>
  <si>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</si>
  <si>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</si>
  <si>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</si>
  <si>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</si>
  <si>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</si>
  <si>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</si>
  <si>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</si>
  <si>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</si>
  <si>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</si>
  <si>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</si>
  <si>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</si>
  <si>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</si>
  <si>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</si>
  <si>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</si>
  <si>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</si>
  <si>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</si>
  <si>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</si>
  <si>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</si>
  <si>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</si>
  <si>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</si>
  <si>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</si>
  <si>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</si>
  <si>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</si>
  <si>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</si>
  <si>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</si>
  <si>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</si>
  <si>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</si>
  <si>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</si>
  <si>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</si>
  <si>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</si>
  <si>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</si>
  <si>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</si>
  <si>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</si>
  <si>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</si>
  <si>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</si>
  <si>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</si>
  <si>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</si>
  <si>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</si>
  <si>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</si>
  <si>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</si>
  <si>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</si>
  <si>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</si>
  <si>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</si>
  <si>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</si>
  <si>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</si>
  <si>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</si>
  <si>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</si>
  <si>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</si>
  <si>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</si>
  <si>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</si>
  <si>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</si>
  <si>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</si>
  <si>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</si>
  <si>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</si>
  <si>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</si>
  <si>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</si>
  <si>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</si>
  <si>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</si>
  <si>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</si>
  <si>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</si>
  <si>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</si>
  <si>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</si>
  <si>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</si>
  <si>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</si>
  <si>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</si>
  <si>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</si>
  <si>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</si>
  <si>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</si>
  <si>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</si>
  <si>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</si>
  <si>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</si>
  <si>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</si>
  <si>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</si>
  <si>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</si>
  <si>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</si>
  <si>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</si>
  <si>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</si>
  <si>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</si>
  <si>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</si>
  <si>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</si>
  <si>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</si>
  <si>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</si>
  <si>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</si>
  <si>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</si>
  <si>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</si>
  <si>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</si>
  <si>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</si>
  <si>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</si>
  <si>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</si>
  <si>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</si>
  <si>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</si>
  <si>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</si>
  <si>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</si>
  <si>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</si>
  <si>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</si>
  <si>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</si>
  <si>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</si>
  <si>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</si>
  <si>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</si>
  <si>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</si>
  <si>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</si>
  <si>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</si>
  <si>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</si>
  <si>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</si>
  <si>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</si>
  <si>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</si>
  <si>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</si>
  <si>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</si>
  <si>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</si>
  <si>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</si>
  <si>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</si>
  <si>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</si>
  <si>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</si>
  <si>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</si>
  <si>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</si>
  <si>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</si>
  <si>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</si>
  <si>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</si>
  <si>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</si>
  <si>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</si>
  <si>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</si>
  <si>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</si>
  <si>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</si>
  <si>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</si>
  <si>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</si>
  <si>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</si>
  <si>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</si>
  <si>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</si>
  <si>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</si>
  <si>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</si>
  <si>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</si>
  <si>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</si>
  <si>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</si>
  <si>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</si>
  <si>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</si>
  <si>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</si>
  <si>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</si>
  <si>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</si>
  <si>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</si>
  <si>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</si>
  <si>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</si>
  <si>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</si>
  <si>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</si>
  <si>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</si>
  <si>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</si>
  <si>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</si>
  <si>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</si>
  <si>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</si>
  <si>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</si>
  <si>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</si>
  <si>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</si>
  <si>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</si>
  <si>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</si>
  <si>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</si>
  <si>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</si>
  <si>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</si>
  <si>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</si>
  <si>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</si>
  <si>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</si>
  <si>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</si>
  <si>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</si>
  <si>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</si>
  <si>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</si>
  <si>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</si>
  <si>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</si>
  <si>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</si>
  <si>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</si>
  <si>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</si>
  <si>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</si>
  <si>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</si>
  <si>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</si>
  <si>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</si>
  <si>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</si>
  <si>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</si>
  <si>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</si>
  <si>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</si>
  <si>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</si>
  <si>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</si>
  <si>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</si>
  <si>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</si>
  <si>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</si>
  <si>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</si>
  <si>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</si>
  <si>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</si>
  <si>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</si>
  <si>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</si>
  <si>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</si>
  <si>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</si>
  <si>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</si>
  <si>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</si>
  <si>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</si>
  <si>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</si>
  <si>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</si>
  <si>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</si>
  <si>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</si>
  <si>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</si>
  <si>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</si>
  <si>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</si>
  <si>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</si>
  <si>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</si>
  <si>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</si>
  <si>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</si>
  <si>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</si>
  <si>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</si>
  <si>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</si>
  <si>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</si>
  <si>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</si>
  <si>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</si>
  <si>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</si>
  <si>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</si>
  <si>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</si>
  <si>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</si>
  <si>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</si>
  <si>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</si>
  <si>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</si>
  <si>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</si>
  <si>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</si>
  <si>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</si>
  <si>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</si>
  <si>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</si>
  <si>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</si>
  <si>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</si>
  <si>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</si>
  <si>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</si>
  <si>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</si>
  <si>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</si>
  <si>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</si>
  <si>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</si>
  <si>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</si>
  <si>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</si>
  <si>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</si>
  <si>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</si>
  <si>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</si>
  <si>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</si>
  <si>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</si>
  <si>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</si>
  <si>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</si>
  <si>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</si>
  <si>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</si>
  <si>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</si>
  <si>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</si>
  <si>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</si>
  <si>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</si>
  <si>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</si>
  <si>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</si>
  <si>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</si>
  <si>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</si>
  <si>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</si>
  <si>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</si>
  <si>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</si>
  <si>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</si>
  <si>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</si>
  <si>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</si>
  <si>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</si>
  <si>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</si>
  <si>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</si>
  <si>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</si>
  <si>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</si>
  <si>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</si>
  <si>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</si>
  <si>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</si>
  <si>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</si>
  <si>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</si>
  <si>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</si>
  <si>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</si>
  <si>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</si>
  <si>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</si>
  <si>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</si>
  <si>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</si>
  <si>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</si>
  <si>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</si>
  <si>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</si>
  <si>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</si>
  <si>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</si>
  <si>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</si>
  <si>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</si>
  <si>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</si>
  <si>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</si>
  <si>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</si>
  <si>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</si>
  <si>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</si>
  <si>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</si>
  <si>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</si>
  <si>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</si>
  <si>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</si>
  <si>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</si>
  <si>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</si>
  <si>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</si>
  <si>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</si>
  <si>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</si>
  <si>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</si>
  <si>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</si>
  <si>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</si>
  <si>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</si>
  <si>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</si>
  <si>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</si>
  <si>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</si>
  <si>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</si>
  <si>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</si>
  <si>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</si>
  <si>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</si>
  <si>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</si>
  <si>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</si>
  <si>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</si>
  <si>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</si>
  <si>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</si>
  <si>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</si>
  <si>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</si>
  <si>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</si>
  <si>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</si>
  <si>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</si>
  <si>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</si>
  <si>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</si>
  <si>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</si>
  <si>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</si>
  <si>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</si>
  <si>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</si>
  <si>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</si>
  <si>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</si>
  <si>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</si>
  <si>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</si>
  <si>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</si>
  <si>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</si>
  <si>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</si>
  <si>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</si>
  <si>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</si>
  <si>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</si>
  <si>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</si>
  <si>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</si>
  <si>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</si>
  <si>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</si>
  <si>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</si>
  <si>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</si>
  <si>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</si>
  <si>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</si>
  <si>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</si>
  <si>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</si>
  <si>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</si>
  <si>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</si>
  <si>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</si>
  <si>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</si>
  <si>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</si>
  <si>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</si>
  <si>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</si>
  <si>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</si>
  <si>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</si>
  <si>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</si>
  <si>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</si>
  <si>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</si>
  <si>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</si>
  <si>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</si>
  <si>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</si>
  <si>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</si>
  <si>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</si>
  <si>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</si>
  <si>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</si>
  <si>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</si>
  <si>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</si>
  <si>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</si>
  <si>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</si>
  <si>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</si>
  <si>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</si>
  <si>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</si>
  <si>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</si>
  <si>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</si>
  <si>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</si>
  <si>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</si>
  <si>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</si>
  <si>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</si>
  <si>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</si>
  <si>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</si>
  <si>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</si>
  <si>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</si>
  <si>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</si>
  <si>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</si>
  <si>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</si>
  <si>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</si>
  <si>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</si>
  <si>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</si>
  <si>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</si>
  <si>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</si>
  <si>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</si>
  <si>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</si>
  <si>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</si>
  <si>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</si>
  <si>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</si>
  <si>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</si>
  <si>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</si>
  <si>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</si>
  <si>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</si>
  <si>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</si>
  <si>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</si>
  <si>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</si>
  <si>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</si>
  <si>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</si>
  <si>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</si>
  <si>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</si>
  <si>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</si>
  <si>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</si>
  <si>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</si>
  <si>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</si>
  <si>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</si>
  <si>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</si>
  <si>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</si>
  <si>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</si>
  <si>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</si>
  <si>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</si>
  <si>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</si>
  <si>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</si>
  <si>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</si>
  <si>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</si>
  <si>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</si>
  <si>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</si>
  <si>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</si>
  <si>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</si>
  <si>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</si>
  <si>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</si>
  <si>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</si>
  <si>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</si>
  <si>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</si>
  <si>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</si>
  <si>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</si>
  <si>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</si>
  <si>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</si>
  <si>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</si>
  <si>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</si>
  <si>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</si>
  <si>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</si>
  <si>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</si>
  <si>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</si>
  <si>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</si>
  <si>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</si>
  <si>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</si>
  <si>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</si>
  <si>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</si>
  <si>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</si>
  <si>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</si>
  <si>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</si>
  <si>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</si>
  <si>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</si>
  <si>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</si>
  <si>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</si>
  <si>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</si>
  <si>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</si>
  <si>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</si>
  <si>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</si>
  <si>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</si>
  <si>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</si>
  <si>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</si>
  <si>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</si>
  <si>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</si>
  <si>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</si>
  <si>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</si>
  <si>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</si>
  <si>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</si>
  <si>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</si>
  <si>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</si>
  <si>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</si>
  <si>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</si>
  <si>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</si>
  <si>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</si>
  <si>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</si>
  <si>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</si>
  <si>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</si>
  <si>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</si>
  <si>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</si>
  <si>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</si>
  <si>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</si>
  <si>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</si>
  <si>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</si>
  <si>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</si>
  <si>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</si>
  <si>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</si>
  <si>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</si>
  <si>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</si>
  <si>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</si>
  <si>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</si>
  <si>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</si>
  <si>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</si>
  <si>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</si>
  <si>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</si>
  <si>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</si>
  <si>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</si>
  <si>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</si>
  <si>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</si>
  <si>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</si>
  <si>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</si>
  <si>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</si>
  <si>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</si>
  <si>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</si>
  <si>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</si>
  <si>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</si>
  <si>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</si>
  <si>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</si>
  <si>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</si>
  <si>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</si>
  <si>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</si>
  <si>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</si>
  <si>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</si>
  <si>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</si>
  <si>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</si>
  <si>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</si>
  <si>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</si>
  <si>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</si>
  <si>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</si>
  <si>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</si>
  <si>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</si>
  <si>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</si>
  <si>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</si>
  <si>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</si>
  <si>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</si>
  <si>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</si>
  <si>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</si>
  <si>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</si>
  <si>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</si>
  <si>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</si>
  <si>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</si>
  <si>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</si>
  <si>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</si>
  <si>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</si>
  <si>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</si>
  <si>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</si>
  <si>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</si>
  <si>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</si>
  <si>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</si>
  <si>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</si>
  <si>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</si>
  <si>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</si>
  <si>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</si>
  <si>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</si>
  <si>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</si>
  <si>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</si>
  <si>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</si>
  <si>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</si>
  <si>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</si>
  <si>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</si>
  <si>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</si>
  <si>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</si>
  <si>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</si>
  <si>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</si>
  <si>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</si>
  <si>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</si>
  <si>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</si>
  <si>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</si>
  <si>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</si>
  <si>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</si>
  <si>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</si>
  <si>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</si>
  <si>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</si>
  <si>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</si>
  <si>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</si>
  <si>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</si>
  <si>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</si>
  <si>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</si>
  <si>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</si>
  <si>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</si>
  <si>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</si>
  <si>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</si>
  <si>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</si>
  <si>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</si>
  <si>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</si>
  <si>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</si>
  <si>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</si>
  <si>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</si>
  <si>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</si>
  <si>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</si>
  <si>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</si>
  <si>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</si>
  <si>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</si>
  <si>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</si>
  <si>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</si>
  <si>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</si>
  <si>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</si>
  <si>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</si>
  <si>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</si>
  <si>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</si>
  <si>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</si>
  <si>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</si>
  <si>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</si>
  <si>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</si>
  <si>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</si>
  <si>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</si>
  <si>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</si>
  <si>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</si>
  <si>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</si>
  <si>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</si>
  <si>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</si>
  <si>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</si>
  <si>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</si>
  <si>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</si>
  <si>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</si>
  <si>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</si>
  <si>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</si>
  <si>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</si>
  <si>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</si>
  <si>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</si>
  <si>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</si>
  <si>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</si>
  <si>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</si>
  <si>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</si>
  <si>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</si>
  <si>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</si>
  <si>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</si>
  <si>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</si>
  <si>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</si>
  <si>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</si>
  <si>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</si>
  <si>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</si>
  <si>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</si>
  <si>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</si>
  <si>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</si>
  <si>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</si>
  <si>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</si>
  <si>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</si>
  <si>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</si>
  <si>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</si>
  <si>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</si>
  <si>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</si>
  <si>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</si>
  <si>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</si>
  <si>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</si>
  <si>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</si>
  <si>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</si>
  <si>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</si>
  <si>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</si>
  <si>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</si>
  <si>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</si>
  <si>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</si>
  <si>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</si>
  <si>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</si>
  <si>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</si>
  <si>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</si>
  <si>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</si>
  <si>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</si>
  <si>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</si>
  <si>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</si>
  <si>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</si>
  <si>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</si>
  <si>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</si>
  <si>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</si>
  <si>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</si>
  <si>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</si>
  <si>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</si>
  <si>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</si>
  <si>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</si>
  <si>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</si>
  <si>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</si>
  <si>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</si>
  <si>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</si>
  <si>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</si>
  <si>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</si>
  <si>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</si>
  <si>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</si>
  <si>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</si>
  <si>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</si>
  <si>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</si>
  <si>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</si>
  <si>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</si>
  <si>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</si>
  <si>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</si>
  <si>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</si>
  <si>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</si>
  <si>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</si>
  <si>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</si>
  <si>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</si>
  <si>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</si>
  <si>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</si>
  <si>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</si>
  <si>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</si>
  <si>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</si>
  <si>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</si>
  <si>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</si>
  <si>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</si>
  <si>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</si>
  <si>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</si>
  <si>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</si>
  <si>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</si>
  <si>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</si>
  <si>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</si>
  <si>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</si>
  <si>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</si>
  <si>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</si>
  <si>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</si>
  <si>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</si>
  <si>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</si>
  <si>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</si>
  <si>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</si>
  <si>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</si>
  <si>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</si>
  <si>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</si>
  <si>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</si>
  <si>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</si>
  <si>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</si>
  <si>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</si>
  <si>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</si>
  <si>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</si>
  <si>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</si>
  <si>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</si>
  <si>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</si>
  <si>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</si>
  <si>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</si>
  <si>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</si>
  <si>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</si>
  <si>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</si>
  <si>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</si>
  <si>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</si>
  <si>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</si>
  <si>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</si>
  <si>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</si>
  <si>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</si>
  <si>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</si>
  <si>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</si>
  <si>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</si>
  <si>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</si>
  <si>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</si>
  <si>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</si>
  <si>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</si>
  <si>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</si>
  <si>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</si>
  <si>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</si>
  <si>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</si>
  <si>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</si>
  <si>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</si>
  <si>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</si>
  <si>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</si>
  <si>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</si>
  <si>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</si>
  <si>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</si>
  <si>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</si>
  <si>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</si>
  <si>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</si>
  <si>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</si>
  <si>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</si>
  <si>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</si>
  <si>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</si>
  <si>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</si>
  <si>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</si>
  <si>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</si>
  <si>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</si>
  <si>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</si>
  <si>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</si>
  <si>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</si>
  <si>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</si>
  <si>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</si>
  <si>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</si>
  <si>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</si>
  <si>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</si>
  <si>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</si>
  <si>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</si>
  <si>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</si>
  <si>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</si>
  <si>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</si>
  <si>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</si>
  <si>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</si>
  <si>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</si>
  <si>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</si>
  <si>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</si>
  <si>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</si>
  <si>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</si>
  <si>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</si>
  <si>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</si>
  <si>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</si>
  <si>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</si>
  <si>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</si>
  <si>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</si>
  <si>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</si>
  <si>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</si>
  <si>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</si>
  <si>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</si>
  <si>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</si>
  <si>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</si>
  <si>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</si>
  <si>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</si>
  <si>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</si>
  <si>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</si>
  <si>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</si>
  <si>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</si>
  <si>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</si>
  <si>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</si>
  <si>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</si>
  <si>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</si>
  <si>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</si>
  <si>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</si>
  <si>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</si>
  <si>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</si>
  <si>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</si>
  <si>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</si>
  <si>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</si>
  <si>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</si>
  <si>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</si>
  <si>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</si>
  <si>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</si>
  <si>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</si>
  <si>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</si>
  <si>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</si>
  <si>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</si>
  <si>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</si>
  <si>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</si>
  <si>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</si>
  <si>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</si>
  <si>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</si>
  <si>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</si>
  <si>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</si>
  <si>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</si>
  <si>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</si>
  <si>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</si>
  <si>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</si>
  <si>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</si>
  <si>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</si>
  <si>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</si>
  <si>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</si>
  <si>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</si>
  <si>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</si>
  <si>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</si>
  <si>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</si>
  <si>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</si>
  <si>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</si>
  <si>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</si>
  <si>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</si>
  <si>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</si>
  <si>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</si>
  <si>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</si>
  <si>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</si>
  <si>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</si>
  <si>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</si>
  <si>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</si>
  <si>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</si>
  <si>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</si>
  <si>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</si>
  <si>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</si>
  <si>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</si>
  <si>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</si>
  <si>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</si>
  <si>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</si>
  <si>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</si>
  <si>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</si>
  <si>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</si>
  <si>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</si>
  <si>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</si>
  <si>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</si>
  <si>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</si>
  <si>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</si>
  <si>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</si>
  <si>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</si>
  <si>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</si>
  <si>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</si>
  <si>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</si>
  <si>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</si>
  <si>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</si>
  <si>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</si>
  <si>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</si>
  <si>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</si>
  <si>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</si>
  <si>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</si>
  <si>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</si>
  <si>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</si>
  <si>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</si>
  <si>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</si>
  <si>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</si>
  <si>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</si>
  <si>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</si>
  <si>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</si>
  <si>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</si>
  <si>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</si>
  <si>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</si>
  <si>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</si>
  <si>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</si>
  <si>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</si>
  <si>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</si>
  <si>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</si>
  <si>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</si>
  <si>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</si>
  <si>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</si>
  <si>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</si>
  <si>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</si>
  <si>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</si>
  <si>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</si>
  <si>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</si>
  <si>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</si>
  <si>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</si>
  <si>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</si>
  <si>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</si>
  <si>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</si>
  <si>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</si>
  <si>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</si>
  <si>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</si>
  <si>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</si>
  <si>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</si>
  <si>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</si>
  <si>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</si>
  <si>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</si>
  <si>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</si>
  <si>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</si>
  <si>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</si>
  <si>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</si>
  <si>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</si>
  <si>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</si>
  <si>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</si>
  <si>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</si>
  <si>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</si>
  <si>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</si>
  <si>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</si>
  <si>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</si>
  <si>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</si>
  <si>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</si>
  <si>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</si>
  <si>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</si>
  <si>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</si>
  <si>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</si>
  <si>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</si>
  <si>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</si>
  <si>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</si>
  <si>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</si>
  <si>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</si>
  <si>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</si>
  <si>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</si>
  <si>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</si>
  <si>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</si>
  <si>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</si>
  <si>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</si>
  <si>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</si>
  <si>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</si>
  <si>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</si>
  <si>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</si>
  <si>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</si>
  <si>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</si>
  <si>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</si>
  <si>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</si>
  <si>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</si>
  <si>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</si>
  <si>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</si>
  <si>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</si>
  <si>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</si>
  <si>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</si>
  <si>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</si>
  <si>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</si>
  <si>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</si>
  <si>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</si>
  <si>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</si>
  <si>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</si>
  <si>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</si>
  <si>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</si>
  <si>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</si>
  <si>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</si>
  <si>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</si>
  <si>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</si>
  <si>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</si>
  <si>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</si>
  <si>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</si>
  <si>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</si>
  <si>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</si>
  <si>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</si>
  <si>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</si>
  <si>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</si>
  <si>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</si>
  <si>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</si>
  <si>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</si>
  <si>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</si>
  <si>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</si>
  <si>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</si>
  <si>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</si>
  <si>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</si>
  <si>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</si>
  <si>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</si>
  <si>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</si>
  <si>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</si>
  <si>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</si>
  <si>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</si>
  <si>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</si>
  <si>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</si>
  <si>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</si>
  <si>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</si>
  <si>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</si>
  <si>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</si>
  <si>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</si>
  <si>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</si>
  <si>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</si>
  <si>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</si>
  <si>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</si>
  <si>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</si>
  <si>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</si>
  <si>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</si>
  <si>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</si>
  <si>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</si>
  <si>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</si>
  <si>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</si>
  <si>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</si>
  <si>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</si>
  <si>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</si>
  <si>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</si>
  <si>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</si>
  <si>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</si>
  <si>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</si>
  <si>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</si>
  <si>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</si>
  <si>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</si>
  <si>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</si>
  <si>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</si>
  <si>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</si>
  <si>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</si>
  <si>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</si>
  <si>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</si>
  <si>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</si>
  <si>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</si>
  <si>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</si>
  <si>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</si>
  <si>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</si>
  <si>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</si>
  <si>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</si>
  <si>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</si>
  <si>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</si>
  <si>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</si>
  <si>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</si>
  <si>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</si>
  <si>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</si>
  <si>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</si>
  <si>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</si>
  <si>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</si>
  <si>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</si>
  <si>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</si>
  <si>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</si>
  <si>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</si>
  <si>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</si>
  <si>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</si>
  <si>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</si>
  <si>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</si>
  <si>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</si>
  <si>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</si>
  <si>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</si>
  <si>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</si>
  <si>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</si>
  <si>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</si>
  <si>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</si>
  <si>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</si>
  <si>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</si>
  <si>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</si>
  <si>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</si>
  <si>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</si>
  <si>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</si>
  <si>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</si>
  <si>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</si>
  <si>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</si>
  <si>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</si>
  <si>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</si>
  <si>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</si>
  <si>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</si>
  <si>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</si>
  <si>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</si>
  <si>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</si>
  <si>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</si>
  <si>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</si>
  <si>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</si>
  <si>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</si>
  <si>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</si>
  <si>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</si>
  <si>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</si>
  <si>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</si>
  <si>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</si>
  <si>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</si>
  <si>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</si>
  <si>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</si>
  <si>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</si>
  <si>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</si>
  <si>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</si>
  <si>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</si>
  <si>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</si>
  <si>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</si>
  <si>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</si>
  <si>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</si>
  <si>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</si>
  <si>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</si>
  <si>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</si>
  <si>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</si>
  <si>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</si>
  <si>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</si>
  <si>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</si>
  <si>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</si>
  <si>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</si>
  <si>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</si>
  <si>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</si>
  <si>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</si>
  <si>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</si>
  <si>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</si>
  <si>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</si>
  <si>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</si>
  <si>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</si>
  <si>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</si>
  <si>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</si>
  <si>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</si>
  <si>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</si>
  <si>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</si>
  <si>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</si>
  <si>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</si>
  <si>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</si>
  <si>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</si>
  <si>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</si>
  <si>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</si>
  <si>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</si>
  <si>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</si>
  <si>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</si>
  <si>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</si>
  <si>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</si>
  <si>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</si>
  <si>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</si>
  <si>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</si>
  <si>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</si>
  <si>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</si>
  <si>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</si>
  <si>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</si>
  <si>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</si>
  <si>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</si>
  <si>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</si>
  <si>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</si>
  <si>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</si>
  <si>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</si>
  <si>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</si>
  <si>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</si>
  <si>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</si>
  <si>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</si>
  <si>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</si>
  <si>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</si>
  <si>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</si>
  <si>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</si>
  <si>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</si>
  <si>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</si>
  <si>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</si>
  <si>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</si>
  <si>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</si>
  <si>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</si>
  <si>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</si>
  <si>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</si>
  <si>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</si>
  <si>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</si>
  <si>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</si>
  <si>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</si>
  <si>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</si>
  <si>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</si>
  <si>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</si>
  <si>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</si>
  <si>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</si>
  <si>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</si>
  <si>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</si>
  <si>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</si>
  <si>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</si>
  <si>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</si>
  <si>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</si>
  <si>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</si>
  <si>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</si>
  <si>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</si>
  <si>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</si>
  <si>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</si>
  <si>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</si>
  <si>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</si>
  <si>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</si>
  <si>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</si>
  <si>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</si>
  <si>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</si>
  <si>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</si>
  <si>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</si>
  <si>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</si>
  <si>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</si>
  <si>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</si>
  <si>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</si>
  <si>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</si>
  <si>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</si>
  <si>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</si>
  <si>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</si>
  <si>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</si>
  <si>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</si>
  <si>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</si>
  <si>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</si>
  <si>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</si>
  <si>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</si>
  <si>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</si>
  <si>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</si>
  <si>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</si>
  <si>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</si>
  <si>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</si>
  <si>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</si>
  <si>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</si>
  <si>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</si>
  <si>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</si>
  <si>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</si>
  <si>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</si>
  <si>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</si>
  <si>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</si>
  <si>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</si>
  <si>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</si>
  <si>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</si>
  <si>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</si>
  <si>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</si>
  <si>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</si>
  <si>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</si>
  <si>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</si>
  <si>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</si>
  <si>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</si>
  <si>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</si>
  <si>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</si>
  <si>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</si>
  <si>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</si>
  <si>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</si>
  <si>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</si>
  <si>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</si>
  <si>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</si>
  <si>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</si>
  <si>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</si>
  <si>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</si>
  <si>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</si>
  <si>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</si>
  <si>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</si>
  <si>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</si>
  <si>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</si>
  <si>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</si>
  <si>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</si>
  <si>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</si>
  <si>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</si>
  <si>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</si>
  <si>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</si>
  <si>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</si>
  <si>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</si>
  <si>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</si>
  <si>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</si>
  <si>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</si>
  <si>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</si>
  <si>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</si>
  <si>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</si>
  <si>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</si>
  <si>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</si>
  <si>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</si>
  <si>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</si>
  <si>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</si>
  <si>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</si>
  <si>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</si>
  <si>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</si>
  <si>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</si>
  <si>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</si>
  <si>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</si>
  <si>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</si>
  <si>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</si>
  <si>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</si>
  <si>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</si>
  <si>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</si>
  <si>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</si>
  <si>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</si>
  <si>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</si>
  <si>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</si>
  <si>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</si>
  <si>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</si>
  <si>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</si>
  <si>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</si>
  <si>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</si>
  <si>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</si>
  <si>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</si>
  <si>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</si>
  <si>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</si>
  <si>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</si>
  <si>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</si>
  <si>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</si>
  <si>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</si>
  <si>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</si>
  <si>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</si>
  <si>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</si>
  <si>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</si>
  <si>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</si>
  <si>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</si>
  <si>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</si>
  <si>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</si>
  <si>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</si>
  <si>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</si>
  <si>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</si>
  <si>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</si>
  <si>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</si>
  <si>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</si>
  <si>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</si>
  <si>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</si>
  <si>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</si>
  <si>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</si>
  <si>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</si>
  <si>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</si>
  <si>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</si>
  <si>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</si>
  <si>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</si>
  <si>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</si>
  <si>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</si>
  <si>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</si>
  <si>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</si>
  <si>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</si>
  <si>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</si>
  <si>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</si>
  <si>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</si>
  <si>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</si>
  <si>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</si>
  <si>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</si>
  <si>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</si>
  <si>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</si>
  <si>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</si>
  <si>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</si>
  <si>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</si>
  <si>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</si>
  <si>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</si>
  <si>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</si>
  <si>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</si>
  <si>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</si>
  <si>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</si>
  <si>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</si>
  <si>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</si>
  <si>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</si>
  <si>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</si>
  <si>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</si>
  <si>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</si>
  <si>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</si>
  <si>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</si>
  <si>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</si>
  <si>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</si>
  <si>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</si>
  <si>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</si>
  <si>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</si>
  <si>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</si>
  <si>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</si>
  <si>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</si>
  <si>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</si>
  <si>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</si>
  <si>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</si>
  <si>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</si>
  <si>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</si>
  <si>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</si>
  <si>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</si>
  <si>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</si>
  <si>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</si>
  <si>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</si>
  <si>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</si>
  <si>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</si>
  <si>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</si>
  <si>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</si>
  <si>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</si>
  <si>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</si>
  <si>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</si>
  <si>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</si>
  <si>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</si>
  <si>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</si>
  <si>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</si>
  <si>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</si>
  <si>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</si>
  <si>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</si>
  <si>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</si>
  <si>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</si>
  <si>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</si>
  <si>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</si>
  <si>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</si>
  <si>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</si>
  <si>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</si>
  <si>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</si>
  <si>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</si>
  <si>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</si>
  <si>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</si>
  <si>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</si>
  <si>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</si>
  <si>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</si>
  <si>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</si>
  <si>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</si>
  <si>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</si>
  <si>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</si>
  <si>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</si>
  <si>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</si>
  <si>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</si>
  <si>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</si>
  <si>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</si>
  <si>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</si>
  <si>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</si>
  <si>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</si>
  <si>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</si>
  <si>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</si>
  <si>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</si>
  <si>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</si>
  <si>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</si>
  <si>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</si>
  <si>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</si>
  <si>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</si>
  <si>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</si>
  <si>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</si>
  <si>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</si>
  <si>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</si>
  <si>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</si>
  <si>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</si>
  <si>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</si>
  <si>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</si>
  <si>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</si>
  <si>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</si>
  <si>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</si>
  <si>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</si>
  <si>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</si>
  <si>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</si>
  <si>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</si>
  <si>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</si>
  <si>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</si>
  <si>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</si>
  <si>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</si>
  <si>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</si>
  <si>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</si>
  <si>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</si>
  <si>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</si>
  <si>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</si>
  <si>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</si>
  <si>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</si>
  <si>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</si>
  <si>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</si>
  <si>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</si>
  <si>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</si>
  <si>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</si>
  <si>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</si>
  <si>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</si>
  <si>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</si>
  <si>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</si>
  <si>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</si>
  <si>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</si>
  <si>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</si>
  <si>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</si>
  <si>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</si>
  <si>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</si>
  <si>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</si>
  <si>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</si>
  <si>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</si>
  <si>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</si>
  <si>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</si>
  <si>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</si>
  <si>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</si>
  <si>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</si>
  <si>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</si>
  <si>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</si>
  <si>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</si>
  <si>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</si>
  <si>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</si>
  <si>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</si>
  <si>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</si>
  <si>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</si>
  <si>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</si>
  <si>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</si>
  <si>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</si>
  <si>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</si>
  <si>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</si>
  <si>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</si>
  <si>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</si>
  <si>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</si>
  <si>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</si>
  <si>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</si>
  <si>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</si>
  <si>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</si>
  <si>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</si>
  <si>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</si>
  <si>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</si>
  <si>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</si>
  <si>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</si>
  <si>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</si>
  <si>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</si>
  <si>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</si>
  <si>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</si>
  <si>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</si>
  <si>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</si>
  <si>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</si>
  <si>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</si>
  <si>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</si>
  <si>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</si>
  <si>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</si>
  <si>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</si>
  <si>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</si>
  <si>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</si>
  <si>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</si>
  <si>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</si>
  <si>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</si>
  <si>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</si>
  <si>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</si>
  <si>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</si>
  <si>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</si>
  <si>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</si>
  <si>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</si>
  <si>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</si>
  <si>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</si>
  <si>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</si>
  <si>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</si>
  <si>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</si>
  <si>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</si>
  <si>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</si>
  <si>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</si>
  <si>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</si>
  <si>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</si>
  <si>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</si>
  <si>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</si>
  <si>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</si>
  <si>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</si>
  <si>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</si>
  <si>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</si>
  <si>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</si>
  <si>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</si>
  <si>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</si>
  <si>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</si>
  <si>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</si>
  <si>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</si>
  <si>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</si>
  <si>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</si>
  <si>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</si>
  <si>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</si>
  <si>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</si>
  <si>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</si>
  <si>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</si>
  <si>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</si>
  <si>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</si>
  <si>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</si>
  <si>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</si>
  <si>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</si>
  <si>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</si>
  <si>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</si>
  <si>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</si>
  <si>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</si>
  <si>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</si>
  <si>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</si>
  <si>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</si>
  <si>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</si>
  <si>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</si>
  <si>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</si>
  <si>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</si>
  <si>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</si>
  <si>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</si>
  <si>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</si>
  <si>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</si>
  <si>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</si>
  <si>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</si>
  <si>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</si>
  <si>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</si>
  <si>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</si>
  <si>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</si>
  <si>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</si>
  <si>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</si>
  <si>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</si>
  <si>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</si>
  <si>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</si>
  <si>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</si>
  <si>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</si>
  <si>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</si>
  <si>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</si>
  <si>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</si>
  <si>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</si>
  <si>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</si>
  <si>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</si>
  <si>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</si>
  <si>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</si>
  <si>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</si>
  <si>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</si>
  <si>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</si>
  <si>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</si>
  <si>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</si>
  <si>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</si>
  <si>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</si>
  <si>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</si>
  <si>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</si>
  <si>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</si>
  <si>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</si>
  <si>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</si>
  <si>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</si>
  <si>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</si>
  <si>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</si>
  <si>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</si>
  <si>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</si>
  <si>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</si>
  <si>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</si>
  <si>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</si>
  <si>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</si>
  <si>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</si>
  <si>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</si>
  <si>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</si>
  <si>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</si>
  <si>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</si>
  <si>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</si>
  <si>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</si>
  <si>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</si>
  <si>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</si>
  <si>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</si>
  <si>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</si>
  <si>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</si>
  <si>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</si>
  <si>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</si>
  <si>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</si>
  <si>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</si>
  <si>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</si>
  <si>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</si>
  <si>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</si>
  <si>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</si>
  <si>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</si>
  <si>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</si>
  <si>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</si>
  <si>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</si>
  <si>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</si>
  <si>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</si>
  <si>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</si>
  <si>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</si>
  <si>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</si>
  <si>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</si>
  <si>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</si>
  <si>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</si>
  <si>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</si>
  <si>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</si>
  <si>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</si>
  <si>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</si>
  <si>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</si>
  <si>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</si>
  <si>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</si>
  <si>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</si>
  <si>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</si>
  <si>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</si>
  <si>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</si>
  <si>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</si>
  <si>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</si>
  <si>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</si>
  <si>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</si>
  <si>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</si>
  <si>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</si>
  <si>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</si>
  <si>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</si>
  <si>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</si>
  <si>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</si>
  <si>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</si>
  <si>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</si>
  <si>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</si>
  <si>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</si>
  <si>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</si>
  <si>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</si>
  <si>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</si>
  <si>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</si>
  <si>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</si>
  <si>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</si>
  <si>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</si>
  <si>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</si>
  <si>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</si>
  <si>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</si>
  <si>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</si>
  <si>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</si>
  <si>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</si>
  <si>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</si>
  <si>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</si>
  <si>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</si>
  <si>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</si>
  <si>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</si>
  <si>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</si>
  <si>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</si>
  <si>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</si>
  <si>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</si>
  <si>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</si>
  <si>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</si>
  <si>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</si>
  <si>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</si>
  <si>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</si>
  <si>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</si>
  <si>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</si>
  <si>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</si>
  <si>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</si>
  <si>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</si>
  <si>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</si>
  <si>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</si>
  <si>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</si>
  <si>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</si>
  <si>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</si>
  <si>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</si>
  <si>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</si>
  <si>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</si>
  <si>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</si>
  <si>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</si>
  <si>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</si>
  <si>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</si>
  <si>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</si>
  <si>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</si>
  <si>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</si>
  <si>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</si>
  <si>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</si>
  <si>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</si>
  <si>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</si>
  <si>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</si>
  <si>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</si>
  <si>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</si>
  <si>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</si>
  <si>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</si>
  <si>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</si>
  <si>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</si>
  <si>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</si>
  <si>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</si>
  <si>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</si>
  <si>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</si>
  <si>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</si>
  <si>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</si>
  <si>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</si>
  <si>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</si>
  <si>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</si>
  <si>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</si>
  <si>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</si>
  <si>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</si>
  <si>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</si>
  <si>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</si>
  <si>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</si>
  <si>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</si>
  <si>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</si>
  <si>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</si>
  <si>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</si>
  <si>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</si>
  <si>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</si>
  <si>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</si>
  <si>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</si>
  <si>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</si>
  <si>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</si>
  <si>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</si>
  <si>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</si>
  <si>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</si>
  <si>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</si>
  <si>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</si>
  <si>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</si>
  <si>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</si>
  <si>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</si>
  <si>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</si>
  <si>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</si>
  <si>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</si>
  <si>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</si>
  <si>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</si>
  <si>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</si>
  <si>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</si>
  <si>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</si>
  <si>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</si>
  <si>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</si>
  <si>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</si>
  <si>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</si>
  <si>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</si>
  <si>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</si>
  <si>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</si>
  <si>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</si>
  <si>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</si>
  <si>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</si>
  <si>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</si>
  <si>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</si>
  <si>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</si>
  <si>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</si>
  <si>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</si>
  <si>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</si>
  <si>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</si>
  <si>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</si>
  <si>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</si>
  <si>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</si>
  <si>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</si>
  <si>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</si>
  <si>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</si>
  <si>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</si>
  <si>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</si>
  <si>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</si>
  <si>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</si>
  <si>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</si>
  <si>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</si>
  <si>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</si>
  <si>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</si>
  <si>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</si>
  <si>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</si>
  <si>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</si>
  <si>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</si>
  <si>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</si>
  <si>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</si>
  <si>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</si>
  <si>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</si>
  <si>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</si>
  <si>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</si>
  <si>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</si>
  <si>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</si>
  <si>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</si>
  <si>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</si>
  <si>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</si>
  <si>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</si>
  <si>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</si>
  <si>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</si>
  <si>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</si>
  <si>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</si>
  <si>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</si>
  <si>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</si>
  <si>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</si>
  <si>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</si>
  <si>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</si>
  <si>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</si>
  <si>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</si>
  <si>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</si>
  <si>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</si>
  <si>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</si>
  <si>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</si>
  <si>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</si>
  <si>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</si>
  <si>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</si>
  <si>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</si>
  <si>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</si>
  <si>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</si>
  <si>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</si>
  <si>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</si>
  <si>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</si>
  <si>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</si>
  <si>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</si>
  <si>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</si>
  <si>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</si>
  <si>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</si>
  <si>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</si>
  <si>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</si>
  <si>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</si>
  <si>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</si>
  <si>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</si>
  <si>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</si>
  <si>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</si>
  <si>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</si>
  <si>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</si>
  <si>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</si>
  <si>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</si>
  <si>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</si>
  <si>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</si>
  <si>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</si>
  <si>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</si>
  <si>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</si>
  <si>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</si>
  <si>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</si>
  <si>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</si>
  <si>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</si>
  <si>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</si>
  <si>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</si>
  <si>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</si>
  <si>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</si>
  <si>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</si>
  <si>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</si>
  <si>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</si>
  <si>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</si>
  <si>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</si>
  <si>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</si>
  <si>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</si>
  <si>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</si>
  <si>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</si>
  <si>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</si>
  <si>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</si>
  <si>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</si>
  <si>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</si>
  <si>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</si>
  <si>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</si>
  <si>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</si>
  <si>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</si>
  <si>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</si>
  <si>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</si>
  <si>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</si>
  <si>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</si>
  <si>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</si>
  <si>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</si>
  <si>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</si>
  <si>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</si>
  <si>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</si>
  <si>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</si>
  <si>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</si>
  <si>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</si>
  <si>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</si>
  <si>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</si>
  <si>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</si>
  <si>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</si>
  <si>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</si>
  <si>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</si>
  <si>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</si>
  <si>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</si>
  <si>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</si>
  <si>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</si>
  <si>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</si>
  <si>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</si>
  <si>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</si>
  <si>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</si>
  <si>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</si>
  <si>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</si>
  <si>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</si>
  <si>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</si>
  <si>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</si>
  <si>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</si>
  <si>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</si>
  <si>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</si>
  <si>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</si>
  <si>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</si>
  <si>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</si>
  <si>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</si>
  <si>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</si>
  <si>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</si>
  <si>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</si>
  <si>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</si>
  <si>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</si>
  <si>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</si>
  <si>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</si>
  <si>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</si>
  <si>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</si>
  <si>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</si>
  <si>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</si>
  <si>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</si>
  <si>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</si>
  <si>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</si>
  <si>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</si>
  <si>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</si>
  <si>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</si>
  <si>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</si>
  <si>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</si>
  <si>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</si>
  <si>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</si>
  <si>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</si>
  <si>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</si>
  <si>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</si>
  <si>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</si>
  <si>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</si>
  <si>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</si>
  <si>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</si>
  <si>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</si>
  <si>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</si>
  <si>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</si>
  <si>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</si>
  <si>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</si>
  <si>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</si>
  <si>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</si>
  <si>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</si>
  <si>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</si>
  <si>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</si>
  <si>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</si>
  <si>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</si>
  <si>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</si>
  <si>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</si>
  <si>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</si>
  <si>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</si>
  <si>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</si>
  <si>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</si>
  <si>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</si>
  <si>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</si>
  <si>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</si>
  <si>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</si>
  <si>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</si>
  <si>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</si>
  <si>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</si>
  <si>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</si>
  <si>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</si>
  <si>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</si>
  <si>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</si>
  <si>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</si>
  <si>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</si>
  <si>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</si>
  <si>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</si>
  <si>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</si>
  <si>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</si>
  <si>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</si>
  <si>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</si>
  <si>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</si>
  <si>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</si>
  <si>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</si>
  <si>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</si>
  <si>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</si>
  <si>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</si>
  <si>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</si>
  <si>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</si>
  <si>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</si>
  <si>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</si>
  <si>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</si>
  <si>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</si>
  <si>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</si>
  <si>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</si>
  <si>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</si>
  <si>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</si>
  <si>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</si>
  <si>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</si>
  <si>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</si>
  <si>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</si>
  <si>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</si>
  <si>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</si>
  <si>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</si>
  <si>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</si>
  <si>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</si>
  <si>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</si>
  <si>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</si>
  <si>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</si>
  <si>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</si>
  <si>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</si>
  <si>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</si>
  <si>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</si>
  <si>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</si>
  <si>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</si>
  <si>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</si>
  <si>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</si>
  <si>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</si>
  <si>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</si>
  <si>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</si>
  <si>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</si>
  <si>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</si>
  <si>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</si>
  <si>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</si>
  <si>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</si>
  <si>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</si>
  <si>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</si>
  <si>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</si>
  <si>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</si>
  <si>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</si>
  <si>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</si>
  <si>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</si>
  <si>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</si>
  <si>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</si>
  <si>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</si>
  <si>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</si>
  <si>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</si>
  <si>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</si>
  <si>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</si>
  <si>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</si>
  <si>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</si>
  <si>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</si>
  <si>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</si>
  <si>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</si>
  <si>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</si>
  <si>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</si>
  <si>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</si>
  <si>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</si>
  <si>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</si>
  <si>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</si>
  <si>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</si>
  <si>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</si>
  <si>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</si>
  <si>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</si>
  <si>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</si>
  <si>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</si>
  <si>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</si>
  <si>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</si>
  <si>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</si>
  <si>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</si>
  <si>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</si>
  <si>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</si>
  <si>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</si>
  <si>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</si>
  <si>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</si>
  <si>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</si>
  <si>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</si>
  <si>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</si>
  <si>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</si>
  <si>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</si>
  <si>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</si>
  <si>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</si>
  <si>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</si>
  <si>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</si>
  <si>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</si>
  <si>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</si>
  <si>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</si>
  <si>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</si>
  <si>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</si>
  <si>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</si>
  <si>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</si>
  <si>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</si>
  <si>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</si>
  <si>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</si>
  <si>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</si>
  <si>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</si>
  <si>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</si>
  <si>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</si>
  <si>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</si>
  <si>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</si>
  <si>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</si>
  <si>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</si>
  <si>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</si>
  <si>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</si>
  <si>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</si>
  <si>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</si>
  <si>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</si>
  <si>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</si>
  <si>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</si>
  <si>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</si>
  <si>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</si>
  <si>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</si>
  <si>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</si>
  <si>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</si>
  <si>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</si>
  <si>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</si>
  <si>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</si>
  <si>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</si>
  <si>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</si>
  <si>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</si>
  <si>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</si>
  <si>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</si>
  <si>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</si>
  <si>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</si>
  <si>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</si>
  <si>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</si>
  <si>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</si>
  <si>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</si>
  <si>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</si>
  <si>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</si>
  <si>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</si>
  <si>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</si>
  <si>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</si>
  <si>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</si>
  <si>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</si>
  <si>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</si>
  <si>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</si>
  <si>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</si>
  <si>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</si>
  <si>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</si>
  <si>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</si>
  <si>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</si>
  <si>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</si>
  <si>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</si>
  <si>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</si>
  <si>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</si>
  <si>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</si>
  <si>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</si>
  <si>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</si>
  <si>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</si>
  <si>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</si>
  <si>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</si>
  <si>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</si>
  <si>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</si>
  <si>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</si>
  <si>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</si>
  <si>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</si>
  <si>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</si>
  <si>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</si>
  <si>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</si>
  <si>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</si>
  <si>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</si>
  <si>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</si>
  <si>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</si>
  <si>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</si>
  <si>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</si>
  <si>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</si>
  <si>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</si>
  <si>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</si>
  <si>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</si>
  <si>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</si>
  <si>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</si>
  <si>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</si>
  <si>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</si>
  <si>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</si>
  <si>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</si>
  <si>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</si>
  <si>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</si>
  <si>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</si>
  <si>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</si>
  <si>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</si>
  <si>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</si>
  <si>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</si>
  <si>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</si>
  <si>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</si>
  <si>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</si>
  <si>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</si>
  <si>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</si>
  <si>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</si>
  <si>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</si>
  <si>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</si>
  <si>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</si>
  <si>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</si>
  <si>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</si>
  <si>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</si>
  <si>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</si>
  <si>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</si>
  <si>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</si>
  <si>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</si>
  <si>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</si>
  <si>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</si>
  <si>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</si>
  <si>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</si>
  <si>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</si>
  <si>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</si>
  <si>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</si>
  <si>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</si>
  <si>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</si>
  <si>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</si>
  <si>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</si>
  <si>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</si>
  <si>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</si>
  <si>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</si>
  <si>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</si>
  <si>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</si>
  <si>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</si>
  <si>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</si>
  <si>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</si>
  <si>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</si>
  <si>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</si>
  <si>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</si>
  <si>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</si>
  <si>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</si>
  <si>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</si>
  <si>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</si>
  <si>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</si>
  <si>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</si>
  <si>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</si>
  <si>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</si>
  <si>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</si>
  <si>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</si>
  <si>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</si>
  <si>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</si>
  <si>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</si>
  <si>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</si>
  <si>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</si>
  <si>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</si>
  <si>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</si>
  <si>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</si>
  <si>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</si>
  <si>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110 min</t>
  </si>
  <si>
    <t xml:space="preserve"> PCM-20250215-00000830 </t>
  </si>
  <si>
    <t>LTE site still down and  site located in aramco area access issue need special permission</t>
  </si>
  <si>
    <t>PCM-20251114-00000882</t>
  </si>
  <si>
    <t>EM team on the way need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</si>
  <si>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</si>
  <si>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</si>
  <si>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</si>
  <si>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</si>
  <si>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</si>
  <si>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</si>
  <si>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</si>
  <si>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</si>
  <si>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</si>
  <si>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</si>
  <si>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PCM-20251114-00000856</t>
  </si>
  <si>
    <t xml:space="preserve">EM team need 25 min </t>
  </si>
  <si>
    <t>TT-20251114-00909</t>
  </si>
  <si>
    <t xml:space="preserve">EM team need 15 min </t>
  </si>
  <si>
    <t>PCM-20251114-00000915</t>
  </si>
  <si>
    <t>PCM-20251114-00000713</t>
  </si>
  <si>
    <t xml:space="preserve">After Hub WDS9463 restored new TRM fb Hub SUL9467 // Out of coverage suspected near or reached </t>
  </si>
  <si>
    <t>PCM-20251114-00000788</t>
  </si>
  <si>
    <t>TEAM at site mkw9706 to move bah0831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</si>
</sst>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165" fontId="25" fillId="12" borderId="8"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8" totalsRowShown="0" headerRowDxfId="31" dataDxfId="30" headerRowBorderDxfId="28" tableBorderDxfId="29">
  <autoFilter ref="A1:L2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8" totalsRowShown="0" headerRowDxfId="15" dataDxfId="14" headerRowBorderDxfId="12" tableBorderDxfId="13">
  <autoFilter ref="A1:L1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312.73199583333189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45975.680421759258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45975.680421759258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45975.680421759258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45975.680421759258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45975.680421759258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45975.680421759258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45975.680421759258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45975.680421759258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45975.680421759258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45975.680421759258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45975.680421759258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45975.680421759258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45975.680421759258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45975.680421759258</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45975.680421759258</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45975.680421759258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45975.680421759258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45975.680421759258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45975.680421759258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45975.680421759258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45975.680421759258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45975.680421759258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45975.680421759258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45975.680421759258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45975.680421759258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45975.680421759258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45975.680421759258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45975.680421759258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45975.680421759258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45975.680421759258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45975.680421759258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45975.680421759258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45975.680421759258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45975.680421759258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45975.680421759258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45975.680421759258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45975.680421759258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45975.680421759258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45975.680421759258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45975.680421759258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45975.680421759258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45975.680421759258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45975.680421759258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45975.680421759258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45975.680421759258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45975.680421759258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45975.680421759258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45975.680421759258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45975.680421759258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45975.680421759258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45975.680421759258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45975.680421759258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45975.680421759258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45975.680421759258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45975.680421759258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45975.680421759258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45975.680421759258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45975.680421759258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45975.680421759258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45975.680421759258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45975.680421759258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45975.680421759258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45975.680421759258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45975.680421759258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45975.680421759258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45975.680421759258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45975.680421759258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45975.680421759258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45975.680421759258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45975.680421759258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45975.680421759258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45975.680421759258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45975.680421759258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45975.680421759258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45975.680421759258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45975.680421759258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45975.680421759258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45975.680421759258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45975.680421759258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45975.680421759258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45975.680421759258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45975.680421759258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45975.680421759258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45975.680421759258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45975.680421759258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45975.680421759258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45975.680421759258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45975.680421759258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45975.680421759258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45975.680421759258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45975.680421759258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45975.680421759258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45975.680421759258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45975.680421759258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45975.680421759258</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150.68058379629656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1.0741370370378718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25105</v>
      </c>
      <c r="E5" s="103" t="s">
        <v>39021</v>
      </c>
      <c r="F5" s="104">
        <v>45975.630960648145</v>
      </c>
      <c r="G5" s="105">
        <f ca="1">IFERROR(NOW()-F5,"-")</f>
        <v>4.9461111113487277E-2</v>
      </c>
      <c r="H5" s="104">
        <v>45975.624039351853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45975.680421759258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45975.680421759258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45975.680421759258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45975.680421759258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45975.680421759258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45975.680421759258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45975.680421759258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45975.680421759258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45975.680421759258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45975.680421759258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45975.680421759258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45975.680421759258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45975.680421759258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45975.680421759258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45975.680421759258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45975.680421759258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45975.680421759258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45975.680421759258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45975.680421759258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45975.680421759258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45975.680421759258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45975.680421759258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45975.680421759258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45975.680421759258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45975.680421759258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45975.680421759258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45975.680421759258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45975.680421759258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45975.680421759258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45975.680421759258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45975.680421759258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45975.680421759258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45975.680421759258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45975.680421759258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45975.680421759258</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45975.680421759258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45975.680421759258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45975.680421759258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45975.680421759258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45975.680421759258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45975.680421759258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45975.680421759258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45975.680421759258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45975.680421759258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45975.680421759258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45975.680421759258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45975.680421759258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45975.680421759258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45975.680421759258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45975.680421759258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45975.680421759258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45975.680421759258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45975.680421759258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45975.680421759258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45975.680421759258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45975.680421759258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45975.680421759258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45975.680421759258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45975.680421759258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45975.680421759258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45975.680421759258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45975.680421759258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45975.680421759258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45975.680421759258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45975.680421759258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45975.680421759258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45975.680421759258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45975.680421759258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45975.680421759258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45975.680421759258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45975.680421759258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45975.680421759258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45975.680421759258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45975.680421759258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45975.680421759258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45975.680421759258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45975.680421759258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45975.680421759258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45975.680421759258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45975.680421759258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45975.680421759258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45975.680421759258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45975.680421759258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45975.680421759258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45975.680421759258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45975.680421759258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45975.680421759258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45975.680421759258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45975.680421759258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45975.680421759258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45975.680421759258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45975.680421759258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45975.680421759258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45975.680421759258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45975.680421759258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45975.680421759258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45975.680421759258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45975.680421759258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45975.680421759258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45975.680421759258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45975.680421759258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45975.680421759258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45975.680421759258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45975.680421759258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45975.680421759258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45975.680421759258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45975.680421759258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45975.680421759258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45975.680421759258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45975.680421759258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45975.680421759258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45975.680421759258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45975.680421759258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45975.680421759258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45975.680421759258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45975.680421759258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45975.680421759258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45975.680421759258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45975.680421759258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45975.680421759258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45975.680421759258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45975.680421759258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45975.680421759258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45975.680421759258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45975.680421759258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45975.680421759258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45975.680421759258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45975.680421759258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45975.680421759258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45975.680421759258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45975.680421759258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45975.680421759258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45975.680421759258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45975.680421759258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45975.680421759258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45975.680421759258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45975.680421759258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45975.680421759258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45975.680421759258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45975.680421759258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45975.680421759258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45975.680421759258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45975.680421759258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45975.680421759258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45975.680421759258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45975.680421759258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45975.680421759258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45975.680421759258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45975.680421759258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45975.680421759258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45975.680421759258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45975.680421759258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45975.680421759258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45975.680421759258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45975.680421759258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45975.680421759258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45975.680421759258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45975.680421759258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45975.680421759258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45975.680421759258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45975.680421759258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45975.680421759258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45975.680421759258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45975.680421759258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45975.680421759258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45975.680421759258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45975.680421759258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45975.680421759258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45975.680421759258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45975.680421759258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45975.680421759258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45975.680421759258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45975.680421759258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45975.680421759258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45975.680421759258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45975.680421759258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45975.680421759258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45975.680421759258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45975.680421759258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45975.680421759258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45975.680421759258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45975.680421759258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45975.680421759258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45975.680421759258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45975.680421759258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45975.680421759258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45975.680421759258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45975.680421759258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45975.680421759258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45975.680421759258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45975.680421759258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45975.680421759258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45975.680421759258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45975.680421759258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45975.680421759258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45975.680421759258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45975.680421759258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45975.680421759258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45975.680421759258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45975.680421759258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45975.680421759258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45975.680421759258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45975.680421759258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45975.680421759258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45975.680421759258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45975.680421759258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45975.680421759258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45975.680421759258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45975.680421759258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45975.680421759258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45975.680421759258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45975.680421759258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45975.680421759258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45975.680421759258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45975.680421759258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45975.680421759258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45975.680421759258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45975.680421759258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45975.680421759258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45975.680421759258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45975.680421759258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45975.680421759258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45975.680421759258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45975.680421759258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45975.680421759258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45975.680421759258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45975.680421759258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45975.680421759258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45975.680421759258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45975.680421759258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45975.680421759258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45975.680421759258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45975.680421759258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45975.680421759258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45975.680421759258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45975.680421759258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45975.680421759258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45975.680421759258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45975.680421759258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45975.680421759258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45975.680421759258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45975.680421759258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45975.680421759258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45975.680421759258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45975.680421759258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45975.680421759258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45975.680421759258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45975.680421759258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45975.680421759258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45975.680421759258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45975.680421759258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45975.680421759258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45975.680421759258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45975.680421759258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45975.680421759258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45975.680421759258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45975.680421759258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45975.680421759258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45975.680421759258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45975.680421759258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45975.680421759258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45975.680421759258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45975.680421759258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45975.680421759258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45975.680421759258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45975.680421759258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45975.680421759258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45975.680421759258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45975.680421759258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45975.680421759258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45975.680421759258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45975.680421759258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45975.680421759258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45975.680421759258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45975.680421759258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45975.680421759258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45975.680421759258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45975.680421759258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45975.680421759258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45975.680421759258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45975.680421759258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45975.680421759258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45975.680421759258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45975.680421759258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45975.680421759258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45975.680421759258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45975.680421759258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45975.680421759258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45975.680421759258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45975.680421759258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45975.680421759258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45975.680421759258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45975.680421759258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45975.680421759258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45975.680421759258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45975.680421759258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45975.680421759258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45975.680421759258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45975.680421759258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45975.680421759258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45975.680421759258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45975.680421759258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45975.680421759258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45975.680421759258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45975.680421759258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45975.680421759258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45975.680421759258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45975.680421759258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45975.680421759258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45975.680421759258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45975.680421759258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45975.680421759258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45975.680421759258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45975.680421759258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45975.680421759258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45975.680421759258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45975.680421759258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45975.680421759258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45975.680421759258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45975.680421759258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45975.680421759258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45975.680421759258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45975.680421759258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45975.680421759258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45975.680421759258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45975.680421759258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45975.680421759258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45975.680421759258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45975.680421759258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45975.680421759258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45975.680421759258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45975.680421759258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45975.680421759258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45975.680421759258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45975.680421759258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45975.680421759258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45975.680421759258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45975.680421759258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45975.680421759258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45975.680421759258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45975.680421759258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45975.680421759258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45975.680421759258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45975.680421759258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45975.680421759258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45975.680421759258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45975.680421759258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45975.680421759258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45975.680421759258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45975.680421759258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45975.680421759258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45975.680421759258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45975.680421759258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45975.680421759258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45975.680421759258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45975.680421759258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45975.680421759258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45975.680421759258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45975.680421759258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45975.680421759258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45975.680421759258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45975.680421759258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45975.680421759258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45975.680421759258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45975.680421759258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45975.680421759258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45975.680421759258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45975.680421759258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45975.680421759258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45975.680421759258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45975.680421759258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45975.680421759258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45975.680421759258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45975.680421759258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45975.680421759258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45975.680421759258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45975.680421759258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45975.680421759258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45975.680421759258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45975.680421759258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45975.680421759258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45975.680421759258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45975.680421759258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45975.680421759258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45975.680421759258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45975.680421759258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45975.680421759258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45975.680421759258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45975.680421759258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45975.680421759258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45975.680421759258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45975.680421759258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45975.680421759258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45975.680421759258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45975.680421759258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45975.680421759258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45975.680421759258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45975.680421759258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45975.680421759258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45975.680421759258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45975.680421759258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45975.680421759258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45975.680421759258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45975.680421759258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45975.680421759258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45975.680421759258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45975.680421759258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45975.680421759258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45975.680421759258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45975.680421759258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45975.680421759258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45975.680421759258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45975.680421759258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45975.680421759258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45975.680421759258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45975.680421759258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45975.680421759258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45975.680421759258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45975.680421759258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45975.680421759258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45975.680421759258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45975.680421759258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45975.680421759258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45975.680421759258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45975.680421759258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45975.680421759258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45975.680421759258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45975.680421759258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45975.680421759258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45975.680421759258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45975.680421759258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45975.680421759258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45975.680421759258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45975.680421759258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45975.680421759258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45975.680421759258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45975.680421759258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45975.680421759258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45975.680421759258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45975.680421759258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45975.680421759258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45975.680421759258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45975.680421759258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45975.680421759258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45975.680421759258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45975.680421759258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45975.680421759258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45975.680421759258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45975.680421759258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45975.680421759258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45975.680421759258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45975.680421759258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45975.680421759258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45975.680421759258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45975.680421759258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45975.680421759258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45975.680421759258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45975.680421759258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45975.680421759258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45975.680421759258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45975.680421759258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45975.680421759258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45975.680421759258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45975.680421759258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45975.680421759258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45975.680421759258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45975.680421759258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45975.680421759258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45975.680421759258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45975.680421759258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45975.680421759258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45975.680421759258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45975.680421759258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45975.680421759258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45975.680421759258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45975.680421759258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45975.680421759258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45975.680421759258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45975.680421759258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45975.680421759258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45975.680421759258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45975.680421759258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45975.680421759258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45975.680421759258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45975.680421759258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45975.680421759258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45975.680421759258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45975.680421759258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45975.680421759258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45975.680421759258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45975.680421759258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45975.680421759258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45975.680421759258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45975.680421759258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45975.680421759258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45975.680421759258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45975.680421759258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45975.680421759258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45975.680421759258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45975.680421759258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45975.680421759258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45975.680421759258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45975.680421759258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45975.680421759258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45975.680421759258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45975.680421759258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45975.680421759258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45975.680421759258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45975.680421759258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45975.680421759258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45975.680421759258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45975.680421759258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45975.680421759258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45975.680421759258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45975.680421759258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45975.680421759258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45975.680421759258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45975.680421759258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45975.680421759258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45975.680421759258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45975.680421759258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45975.680421759258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45975.680421759258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45975.680421759258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45975.680421759258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45975.680421759258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45975.680421759258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45975.680421759258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45975.680421759258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45975.680421759258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45975.680421759258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45975.680421759258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45975.680421759258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45975.680421759258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45975.680421759258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45975.680421759258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45975.680421759258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45975.680421759258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45975.680421759258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45975.680421759258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45975.680421759258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45975.680421759258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45975.680421759258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45975.680421759258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45975.680421759258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45975.680421759258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45975.680421759258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45975.680421759258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45975.680421759258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45975.680421759258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45975.680421759258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45975.680421759258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45975.680421759258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45975.680421759258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45975.680421759258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45975.680421759258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45975.680421759258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45975.680421759258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45975.680421759258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45975.680421759258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45975.680421759258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45975.680421759258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45975.680421759258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45975.680421759258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45975.680421759258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45975.680421759258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45975.680421759258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45975.680421759258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45975.680421759258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45975.680421759258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45975.680421759258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45975.680421759258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45975.680421759258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45975.680421759258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45975.680421759258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45975.680421759258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45975.680421759258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45975.680421759258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45975.680421759258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45975.680421759258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45975.680421759258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45975.680421759258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45975.680421759258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45975.680421759258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45975.680421759258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45975.680421759258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45975.680421759258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45975.680421759258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45975.680421759258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45975.680421759258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45975.680421759258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45975.680421759258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45975.680421759258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45975.680421759258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45975.680421759258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45975.680421759258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45975.680421759258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45975.680421759258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45975.680421759258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45975.680421759258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45975.680421759258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45975.680421759258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45975.680421759258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45975.680421759258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45975.680421759258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45975.680421759258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45975.680421759258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45975.680421759258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45975.680421759258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45975.680421759258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45975.680421759258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45975.680421759258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45975.680421759258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45975.680421759258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45975.680421759258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45975.680421759258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45975.680421759258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45975.680421759258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45975.680421759258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45975.680421759258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45975.680421759258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45975.680421759258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45975.680421759258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45975.680421759258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45975.680421759258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45975.680421759258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45975.680421759258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45975.680421759258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45975.680421759258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45975.680421759258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45975.680421759258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45975.680421759258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45975.680421759258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45975.680421759258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45975.680421759258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45975.680421759258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45975.680421759258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45975.680421759258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45975.680421759258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45975.680421759258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45975.680421759258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45975.680421759258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45975.680421759258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45975.680421759258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45975.680421759258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45975.680421759258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45975.680421759258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45975.680421759258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45975.680421759258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45975.680421759258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45975.680421759258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45975.680421759258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45975.680421759258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45975.680421759258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45975.680421759258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45975.680421759258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45975.680421759258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45975.680421759258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45975.680421759258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45975.680421759258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45975.680421759258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45975.680421759258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45975.680421759258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45975.680421759258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45975.680421759258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45975.680421759258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45975.680421759258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45975.680421759258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45975.680421759258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45975.680421759258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45975.680421759258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45975.680421759258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45975.680421759258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45975.680421759258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45975.680421759258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45975.680421759258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45975.680421759258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45975.680421759258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45975.680421759258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45975.680421759258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45975.680421759258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45975.680421759258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45975.680421759258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45975.680421759258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45975.680421759258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45975.680421759258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45975.680421759258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45975.680421759258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45975.680421759258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45975.680421759258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45975.680421759258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45975.680421759258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45975.680421759258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45975.680421759258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45975.680421759258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45975.680421759258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45975.680421759258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45975.680421759258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45975.680421759258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45975.680421759258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45975.680421759258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45975.680421759258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45975.680421759258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45975.680421759258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45975.680421759258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45975.680421759258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45975.680421759258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45975.680421759258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45975.680421759258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45975.680421759258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45975.680421759258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45975.680421759258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45975.680421759258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45975.680421759258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45975.680421759258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45975.680421759258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45975.680421759258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45975.680421759258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45975.680421759258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45975.680421759258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45975.680421759258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45975.680421759258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45975.680421759258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45975.680421759258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45975.680421759258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45975.680421759258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45975.680421759258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45975.680421759258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45975.680421759258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45975.680421759258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45975.680421759258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45975.680421759258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45975.680421759258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45975.680421759258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45975.680421759258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45975.680421759258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45975.680421759258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45975.680421759258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45975.680421759258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45975.680421759258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45975.680421759258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45975.680421759258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45975.680421759258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45975.680421759258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45975.680421759258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45975.680421759258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45975.680421759258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45975.680421759258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45975.680421759258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45975.680421759258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45975.680421759258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45975.680421759258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45975.680421759258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45975.680421759258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45975.680421759258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45975.680421759258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45975.680421759258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45975.680421759258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45975.680421759258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45975.680421759258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45975.680421759258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45975.680421759258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45975.680421759258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45975.680421759258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45975.680421759258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45975.680421759258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45975.680421759258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45975.680421759258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45975.680421759258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45975.680421759258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45975.680421759258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45975.680421759258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45975.680421759258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45975.680421759258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45975.680421759258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45975.680421759258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45975.680421759258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45975.680421759258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45975.680421759258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45975.680421759258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45975.680421759258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45975.680421759258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45975.680421759258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45975.680421759258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45975.680421759258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45975.680421759258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45975.680421759258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45975.680421759258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45975.680421759258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45975.680421759258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45975.680421759258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45975.680421759258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45975.680421759258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45975.680421759258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45975.680421759258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45975.680421759258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45975.680421759258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45975.680421759258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45975.680421759258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45975.680421759258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45975.680421759258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45975.680421759258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45975.680421759258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45975.680421759258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45975.680421759258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45975.680421759258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45975.680421759258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45975.680421759258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45975.680421759258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45975.680421759258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45975.680421759258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45975.680421759258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45975.680421759258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45975.680421759258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45975.680421759258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45975.680421759258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45975.680421759258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45975.680421759258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45975.680421759258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45975.680421759258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45975.680421759258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45975.680421759258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45975.680421759258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45975.680421759258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45975.680421759258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45975.680421759258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45975.680421759258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45975.680421759258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45975.680421759258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45975.680421759258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45975.680421759258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45975.680421759258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45975.680421759258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45975.680421759258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45975.680421759258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45975.680421759258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45975.680421759258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45975.680421759258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45975.680421759258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45975.680421759258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45975.680421759258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45975.680421759258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45975.680421759258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45975.680421759258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45975.680421759258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45975.680421759258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45975.680421759258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45975.680421759258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45975.680421759258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45975.680421759258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45975.680421759258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45975.680421759258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45975.680421759258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45975.680421759258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45975.680421759258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45975.680421759258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45975.680421759258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45975.680421759258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45975.680421759258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45975.680421759258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45975.680421759258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45975.680421759258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45975.680421759258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45975.680421759258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45975.680421759258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45975.680421759258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45975.680421759258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45975.680421759258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45975.680421759258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45975.680421759258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45975.680421759258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45975.680421759258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45975.680421759258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45975.680421759258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45975.680421759258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45975.680421759258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45975.680421759258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45975.680421759258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45975.680421759258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45975.680421759258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45975.680421759258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45975.680421759258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45975.680421759258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45975.680421759258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45975.680421759258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45975.680421759258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45975.680421759258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45975.680421759258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45975.680421759258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45975.680421759258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45975.680421759258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45975.680421759258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45975.680421759258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45975.680421759258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45975.680421759258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45975.680421759258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45975.680421759258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45975.680421759258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45975.680421759258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45975.680421759258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45975.680421759258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45975.680421759258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45975.680421759258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45975.680421759258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45975.680421759258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45975.680421759258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45975.680421759258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45975.680421759258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45975.680421759258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45975.680421759258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45975.680421759258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45975.680421759258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45975.680421759258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45975.680421759258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45975.680421759258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45975.680421759258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45975.680421759258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45975.680421759258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45975.680421759258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45975.680421759258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45975.680421759258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45975.680421759258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45975.680421759258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45975.680421759258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45975.680421759258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45975.680421759258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45975.680421759258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45975.680421759258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45975.680421759258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45975.680421759258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45975.680421759258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45975.680421759258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45975.680421759258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45975.680421759258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45975.680421759258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45975.680421759258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45975.680421759258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45975.680421759258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45975.680421759258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45975.680421759258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45975.680421759258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45975.680421759258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45975.680421759258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45975.680421759258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45975.680421759258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45975.680421759258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45975.680421759258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45975.680421759258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45975.680421759258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45975.680421759258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45975.680421759258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45975.680421759258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45975.680421759258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45975.680421759258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45975.680421759258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45975.680421759258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45975.680421759258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45975.680421759258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45975.680421759258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45975.680421759258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45975.680421759258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45975.680421759258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45975.680421759258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45975.680421759258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45975.680421759258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45975.680421759258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45975.680421759258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45975.680421759258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45975.680421759258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45975.680421759258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45975.680421759258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45975.680421759258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45975.680421759258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45975.680421759258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45975.680421759258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45975.680421759258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45975.680421759258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45975.680421759258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45975.680421759258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45975.680421759258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45975.680421759258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45975.680421759258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45975.680421759258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45975.680421759258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45975.680421759258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45975.680421759258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45975.680421759258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45975.680421759258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45975.680421759258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45975.680421759258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45975.680421759258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45975.680421759258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45975.680421759258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45975.680421759258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45975.680421759258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45975.680421759258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45975.680421759258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45975.680421759258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45975.680421759258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45975.680421759258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45975.680421759258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45975.680421759258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45975.680421759258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45975.680421759258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45975.680421759258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45975.680421759258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45975.680421759258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45975.680421759258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45975.680421759258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45975.680421759258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45975.680421759258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45975.680421759258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45975.680421759258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45975.680421759258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45975.680421759258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45975.680421759258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45975.680421759258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45975.680421759258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45975.680421759258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45975.680421759258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45975.680421759258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45975.680421759258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45975.680421759258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45975.680421759258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45975.680421759258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45975.680421759258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45975.680421759258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45975.680421759258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45975.680421759258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45975.680421759258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45975.680421759258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45975.680421759258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45975.680421759258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45975.680421759258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45975.680421759258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45975.680421759258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45975.680421759258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45975.680421759258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45975.680421759258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45975.680421759258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45975.680421759258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45975.680421759258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45975.680421759258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45975.680421759258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45975.680421759258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45975.680421759258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45975.680421759258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45975.680421759258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45975.680421759258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45975.680421759258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45975.680421759258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45975.680421759258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45975.680421759258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45975.680421759258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45975.680421759258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45975.680421759258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45975.680421759258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45975.680421759258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45975.680421759258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45975.680421759258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45975.680421759258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45975.680421759258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45975.680421759258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45975.680421759258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45975.680421759258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45975.680421759258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45975.680421759258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45975.680421759258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45975.680421759258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45975.680421759258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45975.680421759258</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272.19970416666183</v>
      </c>
      <c r="H2" s="96">
        <v>45703.474768518521</v>
      </c>
      <c r="I2" s="96" t="str">
        <f>IFERROR(VLOOKUP(D2,DB!A:F,6,0),"")</f>
        <v>SCECO</v>
      </c>
      <c r="J2" s="96" t="str">
        <f>IFERROR(VLOOKUP(D2,DB!A:G,7,0),"")</f>
        <v>Dead</v>
      </c>
      <c r="K2" s="98" t="s">
        <v>39110</v>
      </c>
      <c r="L2" s="92" t="str">
        <f>IFERROR(VLOOKUP(D2,DB!A:I,9,0),"")</f>
        <v>Latis</v>
      </c>
    </row>
    <row r="3" spans="1:16" ht="15" customHeight="1">
      <c r="A3" s="158" t="s">
        <v>39111</v>
      </c>
      <c r="B3" s="135" t="str">
        <f>IFERROR(VLOOKUP(D3,DB!A:K,11,0),"")</f>
        <v>R4</v>
      </c>
      <c r="C3" s="94">
        <v>1</v>
      </c>
      <c r="D3" s="92" t="s">
        <v>37621</v>
      </c>
      <c r="E3" s="95" t="s">
        <v>39021</v>
      </c>
      <c r="F3" s="157">
        <v>45975.650625000002</v>
      </c>
      <c r="G3" s="97">
        <f ca="1">IFERROR(NOW()-F3,"")</f>
        <v>2.9796759255987126E-2</v>
      </c>
      <c r="H3" s="96">
        <v>45975.605856481481</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45975.680421759258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45975.680421759258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45975.680421759258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45975.680421759258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45975.680421759258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45975.680421759258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45975.680421759258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45975.680421759258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45975.680421759258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45975.680421759258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45975.680421759258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45975.680421759258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45975.680421759258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45975.680421759258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45975.680421759258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45975.680421759258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45975.680421759258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45975.680421759258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45975.680421759258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45975.680421759258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45975.680421759258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45975.680421759258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45975.680421759258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45975.680421759258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45975.680421759258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45975.680421759258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45975.680421759258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45975.680421759258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45975.680421759258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45975.680421759258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45975.680421759258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45975.680421759258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45975.680421759258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45975.680421759258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45975.680421759258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45975.680421759258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45975.680421759258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45975.680421759258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45975.680421759258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45975.680421759258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45975.680421759258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45975.680421759258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45975.680421759258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45975.680421759258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45975.680421759258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45975.680421759258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45975.680421759258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45975.680421759258</v>
      </c>
      <c r="H51" s="96"/>
      <c r="I51" s="135" t="str">
        <f>IFERROR(VLOOKUP(D51,DB!A:F,6,0),"")</f>
        <v/>
      </c>
      <c r="J51" s="135" t="str">
        <f>IFERROR(VLOOKUP(D51,DB!A:G,7,0),"")</f>
        <v/>
      </c>
      <c r="K51" s="98"/>
      <c r="L51" s="92"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8"/>
  <sheetViews>
    <sheetView tabSelected="1" workbookViewId="0">
      <selection activeCell="K14" sqref="K14"/>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83.848361574069713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49.491544444441388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27.01931064814562</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34999</v>
      </c>
      <c r="E6" s="124" t="s">
        <v>39021</v>
      </c>
      <c r="F6" s="156">
        <v>45975.640729166669</v>
      </c>
      <c r="G6" s="126">
        <f t="shared" ref="G6:G61" ca="1" si="2">IFERROR(NOW()-F6,"")</f>
        <v>3.9692592588835396E-2</v>
      </c>
      <c r="H6" s="125">
        <v>45975.629351851851</v>
      </c>
      <c r="I6" s="124" t="str">
        <f>IFERROR(VLOOKUP(D6,DB!A:F,6,0),"")</f>
        <v>SCECO</v>
      </c>
      <c r="J6" s="124" t="str">
        <f>IFERROR(VLOOKUP(D6,DB!A:G,7,0),"")</f>
        <v>Vandalized</v>
      </c>
      <c r="K6" s="124" t="s">
        <v>39122</v>
      </c>
      <c r="L6" s="124" t="str">
        <f>IFERROR(VLOOKUP(D6,DB!A:I,9,0),"")</f>
        <v>Latis</v>
      </c>
    </row>
    <row r="7" spans="1:13">
      <c r="A7" s="124" t="s">
        <v>39123</v>
      </c>
      <c r="B7" s="124" t="str">
        <f>IFERROR(VLOOKUP(D7,DB!A:K,11,0),"")</f>
        <v>R5</v>
      </c>
      <c r="C7" s="124">
        <v>2</v>
      </c>
      <c r="D7" s="124" t="s">
        <v>38310</v>
      </c>
      <c r="E7" s="124" t="s">
        <v>39021</v>
      </c>
      <c r="F7" s="156">
        <v>45975.644548611112</v>
      </c>
      <c r="G7" s="126">
        <f ca="1">IFERROR(NOW()-F7,"")</f>
        <v>3.5873148146492895E-2</v>
      </c>
      <c r="H7" s="125">
        <v>45975.633402777778</v>
      </c>
      <c r="I7" s="124" t="str">
        <f>IFERROR(VLOOKUP(D7,DB!A:F,6,0),"")</f>
        <v>SCECO</v>
      </c>
      <c r="J7" s="124" t="str">
        <f>IFERROR(VLOOKUP(D7,DB!A:G,7,0),"")</f>
        <v>No BB Shifted</v>
      </c>
      <c r="K7" s="124" t="s">
        <v>39124</v>
      </c>
      <c r="L7" s="124" t="str">
        <f>IFERROR(VLOOKUP(D7,DB!A:I,9,0),"")</f>
        <v>Latis</v>
      </c>
    </row>
    <row r="8" spans="1:13">
      <c r="A8" s="124" t="s">
        <v>39125</v>
      </c>
      <c r="B8" s="124" t="str">
        <f>IFERROR(VLOOKUP(D8,DB!A:K,11,0),"")</f>
        <v>R5</v>
      </c>
      <c r="C8" s="124">
        <v>1</v>
      </c>
      <c r="D8" s="124" t="s">
        <v>33130</v>
      </c>
      <c r="E8" s="124" t="s">
        <v>39100</v>
      </c>
      <c r="F8" s="124"/>
      <c r="G8" s="126">
        <f t="shared" ca="1" si="2"/>
        <v>45975.680421759258</v>
      </c>
      <c r="H8" s="125">
        <v>45975.641134259262</v>
      </c>
      <c r="I8" s="124" t="str">
        <f>IFERROR(VLOOKUP(D8,DB!A:F,6,0),"")</f>
        <v>SCECO</v>
      </c>
      <c r="J8" s="124" t="str">
        <f>IFERROR(VLOOKUP(D8,DB!A:G,7,0),"")</f>
        <v>Good</v>
      </c>
      <c r="K8" s="124" t="s">
        <v>39126</v>
      </c>
      <c r="L8" s="124" t="str">
        <f>IFERROR(VLOOKUP(D8,DB!A:I,9,0),"")</f>
        <v>Latis</v>
      </c>
    </row>
    <row r="9" spans="1:13">
      <c r="A9" s="124" t="s">
        <v>39127</v>
      </c>
      <c r="B9" s="124" t="str">
        <f>IFERROR(VLOOKUP(D9,DB!A:K,11,0),"")</f>
        <v>R5</v>
      </c>
      <c r="C9" s="124">
        <v>1</v>
      </c>
      <c r="D9" s="124" t="s">
        <v>34351</v>
      </c>
      <c r="E9" s="124" t="s">
        <v>39021</v>
      </c>
      <c r="F9" s="156">
        <v>45975.663761574076</v>
      </c>
      <c r="G9" s="126">
        <f t="shared" ca="1" si="2"/>
        <v>1.666018518153578E-2</v>
      </c>
      <c r="H9" s="125">
        <v>45975.658229166664</v>
      </c>
      <c r="I9" s="124" t="str">
        <f>IFERROR(VLOOKUP(D9,DB!A:F,6,0),"")</f>
        <v>SCECO</v>
      </c>
      <c r="J9" s="124" t="str">
        <f>IFERROR(VLOOKUP(D9,DB!A:G,7,0),"")</f>
        <v>Vandalized</v>
      </c>
      <c r="K9" s="124" t="s">
        <v>39122</v>
      </c>
      <c r="L9" s="124" t="str">
        <f>IFERROR(VLOOKUP(D9,DB!A:I,9,0),"")</f>
        <v>Latis</v>
      </c>
    </row>
    <row r="10" spans="1:13">
      <c r="A10" s="124"/>
      <c r="B10" s="124" t="str">
        <f>IFERROR(VLOOKUP(D10,DB!A:K,11,0),"")</f>
        <v/>
      </c>
      <c r="C10" s="124"/>
      <c r="D10"/>
      <c r="E10" s="124"/>
      <c r="F10" s="124"/>
      <c r="G10" s="126">
        <f t="shared" ca="1" si="2"/>
        <v>45975.680421759258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45975.680421759258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45975.680421759258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45975.680421759258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45975.680421759258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45975.680421759258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45975.680421759258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45975.680421759258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45975.680421759258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45975.680421759258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45975.680421759258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45975.680421759258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45975.680421759258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45975.680421759258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45975.680421759258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45975.680421759258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45975.680421759258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45975.680421759258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45975.680421759258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45975.680421759258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45975.680421759258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45975.680421759258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45975.680421759258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45975.680421759258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45975.680421759258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45975.680421759258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45975.680421759258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45975.680421759258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45975.680421759258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45975.680421759258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45975.680421759258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45975.680421759258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45975.680421759258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45975.680421759258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45975.680421759258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45975.680421759258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45975.680421759258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45975.680421759258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45975.680421759258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45975.680421759258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45975.680421759258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45975.680421759258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45975.680421759258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45975.680421759258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45975.680421759258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45975.680421759258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45975.680421759258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45975.680421759258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45975.680421759258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45975.680421759258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45975.680421759258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45975.680421759258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ref="G62:G125" ca="1" si="3">IFERROR(NOW()-F62,"")</f>
        <v>45975.680421759258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45975.680421759258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45975.680421759258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45975.680421759258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45975.680421759258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45975.680421759258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45975.680421759258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45975.680421759258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45975.680421759258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45975.680421759258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45975.680421759258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45975.680421759258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45975.680421759258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45975.680421759258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45975.680421759258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45975.680421759258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45975.680421759258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45975.680421759258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45975.680421759258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45975.680421759258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45975.680421759258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45975.680421759258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45975.680421759258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45975.680421759258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45975.680421759258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45975.680421759258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45975.680421759258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45975.680421759258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45975.680421759258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45975.680421759258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45975.680421759258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45975.680421759258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45975.680421759258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45975.680421759258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45975.680421759258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45975.680421759258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45975.680421759258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45975.680421759258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45975.680421759258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45975.680421759258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45975.680421759258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45975.680421759258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45975.680421759258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45975.680421759258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45975.680421759258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45975.680421759258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45975.680421759258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45975.680421759258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45975.680421759258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45975.680421759258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45975.680421759258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45975.680421759258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45975.680421759258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45975.680421759258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45975.680421759258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45975.680421759258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45975.680421759258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45975.680421759258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45975.680421759258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45975.680421759258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45975.680421759258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45975.680421759258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45975.680421759258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45975.680421759258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ref="G126:G189" ca="1" si="4">IFERROR(NOW()-F126,"")</f>
        <v>45975.680421759258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45975.680421759258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45975.680421759258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45975.680421759258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45975.680421759258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45975.680421759258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45975.680421759258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45975.680421759258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45975.680421759258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45975.680421759258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45975.680421759258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45975.680421759258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45975.680421759258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45975.680421759258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45975.680421759258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45975.680421759258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45975.680421759258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45975.680421759258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45975.680421759258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45975.680421759258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45975.680421759258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45975.680421759258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45975.680421759258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45975.680421759258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45975.680421759258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45975.680421759258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45975.680421759258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45975.680421759258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45975.680421759258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45975.680421759258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45975.680421759258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45975.680421759258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45975.680421759258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45975.680421759258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45975.680421759258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45975.680421759258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45975.680421759258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45975.680421759258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45975.680421759258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45975.680421759258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45975.680421759258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45975.680421759258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45975.680421759258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45975.680421759258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45975.680421759258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45975.680421759258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45975.680421759258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45975.680421759258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45975.680421759258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45975.680421759258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45975.680421759258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45975.680421759258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45975.680421759258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45975.680421759258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45975.680421759258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45975.680421759258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45975.680421759258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45975.680421759258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45975.680421759258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45975.680421759258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45975.680421759258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45975.680421759258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45975.680421759258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45975.680421759258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ref="G190:G253" ca="1" si="5">IFERROR(NOW()-F190,"")</f>
        <v>45975.680421759258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45975.680421759258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45975.680421759258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45975.680421759258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45975.680421759258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45975.680421759258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45975.680421759258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45975.680421759258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45975.680421759258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45975.680421759258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45975.680421759258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45975.680421759258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45975.680421759258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45975.680421759258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45975.680421759258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45975.680421759258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45975.680421759258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45975.680421759258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45975.680421759258</v>
      </c>
      <c r="H208" s="124"/>
      <c r="I208" s="124" t="str">
        <f>IFERROR(VLOOKUP(D208,DB!A:F,6,0),"")</f>
        <v/>
      </c>
      <c r="J208" s="124" t="str">
        <f>IFERROR(VLOOKUP(D208,DB!A:G,7,0),"")</f>
        <v/>
      </c>
      <c r="K208" s="124"/>
      <c r="L208" s="124" t="str">
        <f>IFERROR(VLOOKUP(D208,DB!A:I,9,0),"")</f>
        <v/>
      </c>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sheetData>
  <dataValidations count="2">
    <dataValidation allowBlank="1" showInputMessage="1" showErrorMessage="1" sqref="E1" xr:uid="{920C6338-E771-4DAE-8C89-92A9093EA4DE}"/>
    <dataValidation type="list" allowBlank="1" showInputMessage="1" showErrorMessage="1" sqref="E2:E2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2</v>
      </c>
      <c r="D2" s="141" t="s">
        <v>38968</v>
      </c>
      <c r="E2" s="124" t="s">
        <v>39021</v>
      </c>
      <c r="F2" s="143">
        <v>45975.595775462964</v>
      </c>
      <c r="G2" s="105">
        <f t="shared" ref="G2:G30" ca="1" si="0">IFERROR(NOW()-F2,"-")</f>
        <v>8.4646296294522472E-2</v>
      </c>
      <c r="H2" s="143">
        <v>45975.406701388885</v>
      </c>
      <c r="I2" s="141" t="str">
        <f>IFERROR(VLOOKUP(D2,DB!A:F,6,0),"")</f>
        <v>Generator-SG</v>
      </c>
      <c r="J2" s="141" t="str">
        <f>IFERROR(VLOOKUP(D2,DB!A:G,7,0),"")</f>
        <v>Vandalized</v>
      </c>
      <c r="K2" s="144" t="s">
        <v>39129</v>
      </c>
      <c r="L2" s="145" t="str">
        <f>IFERROR(VLOOKUP(D2,DB!A:I,9,0),"")</f>
        <v>Latis</v>
      </c>
    </row>
    <row r="3" spans="1:16382" ht="31.5" customHeight="1">
      <c r="A3" s="140" t="s">
        <v>39130</v>
      </c>
      <c r="B3" s="141" t="str">
        <f>IFERROR(VLOOKUP(D3,DB!A:K,11,0),"")</f>
        <v>R6</v>
      </c>
      <c r="C3" s="142">
        <v>3</v>
      </c>
      <c r="D3" s="141" t="s">
        <v>34828</v>
      </c>
      <c r="E3" s="124" t="s">
        <v>39021</v>
      </c>
      <c r="F3" s="143">
        <v>45975.624467592592</v>
      </c>
      <c r="G3" s="105">
        <f t="shared" ca="1" si="0"/>
        <v>5.5954166666197125E-2</v>
      </c>
      <c r="H3" s="143">
        <v>45975.614120370374</v>
      </c>
      <c r="I3" s="141" t="str">
        <f>IFERROR(VLOOKUP(D3,DB!A:F,6,0),"")</f>
        <v>Generator-SG</v>
      </c>
      <c r="J3" s="141" t="str">
        <f>IFERROR(VLOOKUP(D3,DB!A:G,7,0),"")</f>
        <v>Vandalized</v>
      </c>
      <c r="K3" s="144" t="s">
        <v>39131</v>
      </c>
      <c r="L3" s="145" t="str">
        <f>IFERROR(VLOOKUP(D3,DB!A:I,9,0),"")</f>
        <v>Latis</v>
      </c>
    </row>
    <row r="4" spans="1:16382" ht="31.5" customHeight="1">
      <c r="A4" s="140"/>
      <c r="B4" s="141" t="str">
        <f>IFERROR(VLOOKUP(D4,DB!A:K,11,0),"")</f>
        <v/>
      </c>
      <c r="C4" s="142"/>
      <c r="D4" s="141"/>
      <c r="E4" s="124"/>
      <c r="F4" s="143"/>
      <c r="G4" s="105">
        <f t="shared" ca="1" si="0"/>
        <v>45975.680421759258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45975.680421759258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45975.680421759258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45975.680421759258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45975.680421759258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45975.680421759258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45975.680421759258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45975.680421759258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45975.680421759258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45975.680421759258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45975.680421759258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45975.680421759258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45975.680421759258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45975.680421759258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45975.680421759258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45975.680421759258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45975.680421759258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45975.680421759258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45975.680421759258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45975.680421759258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45975.680421759258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45975.680421759258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45975.680421759258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45975.680421759258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45975.680421759258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45975.680421759258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45975.680421759258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ref="G31:G94" ca="1" si="1">IFERROR(NOW()-F31,"-")</f>
        <v>45975.680421759258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45975.680421759258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45975.680421759258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45975.680421759258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45975.680421759258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45975.680421759258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45975.680421759258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45975.680421759258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45975.680421759258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45975.680421759258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45975.680421759258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45975.680421759258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45975.680421759258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45975.680421759258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45975.680421759258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45975.680421759258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45975.680421759258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45975.680421759258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45975.680421759258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45975.680421759258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45975.680421759258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45975.680421759258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45975.680421759258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45975.680421759258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45975.680421759258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45975.680421759258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45975.680421759258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45975.680421759258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45975.680421759258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45975.680421759258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45975.680421759258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45975.680421759258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45975.680421759258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45975.680421759258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45975.680421759258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45975.680421759258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45975.680421759258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45975.680421759258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45975.680421759258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45975.680421759258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45975.680421759258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45975.680421759258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45975.680421759258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45975.680421759258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45975.680421759258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45975.680421759258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45975.680421759258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45975.680421759258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45975.680421759258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45975.680421759258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45975.680421759258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45975.680421759258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45975.680421759258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45975.680421759258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45975.680421759258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45975.680421759258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45975.680421759258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45975.680421759258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45975.680421759258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45975.680421759258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45975.680421759258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45975.680421759258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45975.680421759258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45975.680421759258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ref="G95:G128" ca="1" si="2">IFERROR(NOW()-F95,"-")</f>
        <v>45975.680421759258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45975.680421759258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45975.680421759258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45975.680421759258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45975.680421759258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45975.680421759258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45975.680421759258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45975.680421759258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45975.680421759258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45975.680421759258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45975.680421759258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45975.680421759258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45975.680421759258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45975.680421759258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45975.680421759258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45975.680421759258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45975.680421759258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45975.680421759258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45975.680421759258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45975.680421759258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45975.680421759258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45975.680421759258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45975.680421759258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45975.680421759258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45975.680421759258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45975.680421759258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45975.680421759258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45975.680421759258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45975.680421759258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45975.680421759258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45975.680421759258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45975.680421759258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45975.680421759258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45975.680421759258</v>
      </c>
      <c r="H128" s="143"/>
      <c r="I128" s="141" t="str">
        <f>IFERROR(VLOOKUP(D128,DB!A:F,6,0),"")</f>
        <v/>
      </c>
      <c r="J128" s="141" t="str">
        <f>IFERROR(VLOOKUP(D128,DB!A:G,7,0),"")</f>
        <v/>
      </c>
      <c r="K128" s="144"/>
      <c r="L128" s="145" t="str">
        <f>IFERROR(VLOOKUP(D128,DB!A:I,9,0),"")</f>
        <v/>
      </c>
    </row>
  </sheetData>
  <dataValidations count="2">
    <dataValidation allowBlank="1" showInputMessage="1" showErrorMessage="1" sqref="E1" xr:uid="{9E1BC488-8814-4F8A-8DBE-742B3278AB71}"/>
    <dataValidation type="list" allowBlank="1" showInputMessage="1" showErrorMessage="1" sqref="E2:E12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2025-11-14T13:21:41Z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