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325" documentId="120_S{2AC9BD13-BADA-5192-A53E-5A8FF88502F6}" xr6:coauthVersionLast="47" xr6:coauthVersionMax="47" xr10:uidLastSave="{A3264447-7ACF-4242-AEA6-EB9036107498}"/>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9" l="1"/>
  <c r="L3" i="9"/>
  <c r="J3" i="9"/>
  <c r="I3" i="9"/>
  <c r="G3" i="9"/>
  <c r="L2" i="9"/>
  <c r="J2" i="9"/>
  <c r="I2" i="9"/>
  <c r="G2" i="9"/>
  <c r="D6" i="3"/>
  <c r="B4"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<sst xmlns="http://schemas.openxmlformats.org/spreadsheetml/2006/main" count="180278" uniqueCount="39124">
  <si>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</si>
  <si>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</si>
  <si>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</si>
  <si>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</si>
  <si>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</si>
  <si>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</si>
  <si>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</si>
  <si>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</si>
  <si>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</si>
  <si>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</si>
  <si>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</si>
  <si>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</si>
  <si>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</si>
  <si>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</si>
  <si>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</si>
  <si>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</si>
  <si>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</si>
  <si>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</si>
  <si>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</si>
  <si>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</si>
  <si>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</si>
  <si>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</si>
  <si>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</si>
  <si>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</si>
  <si>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</si>
  <si>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</si>
  <si>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</si>
  <si>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</si>
  <si>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</si>
  <si>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</si>
  <si>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</si>
  <si>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</si>
  <si>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</si>
  <si>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</si>
  <si>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</si>
  <si>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</si>
  <si>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</si>
  <si>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</si>
  <si>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</si>
  <si>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</si>
  <si>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</si>
  <si>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</si>
  <si>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</si>
  <si>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</si>
  <si>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</si>
  <si>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</si>
  <si>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</si>
  <si>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</si>
  <si>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</si>
  <si>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</si>
  <si>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</si>
  <si>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</si>
  <si>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</si>
  <si>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</si>
  <si>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</si>
  <si>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</si>
  <si>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</si>
  <si>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</si>
  <si>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</si>
  <si>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</si>
  <si>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</si>
  <si>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</si>
  <si>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</si>
  <si>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</si>
  <si>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</si>
  <si>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</si>
  <si>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</si>
  <si>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</si>
  <si>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</si>
  <si>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</si>
  <si>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</si>
  <si>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</si>
  <si>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</si>
  <si>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</si>
  <si>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</si>
  <si>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</si>
  <si>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</si>
  <si>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</si>
  <si>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</si>
  <si>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</si>
  <si>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</si>
  <si>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</si>
  <si>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</si>
  <si>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</si>
  <si>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</si>
  <si>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</si>
  <si>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</si>
  <si>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</si>
  <si>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</si>
  <si>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</si>
  <si>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</si>
  <si>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</si>
  <si>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</si>
  <si>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</si>
  <si>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</si>
  <si>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</si>
  <si>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</si>
  <si>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</si>
  <si>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</si>
  <si>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</si>
  <si>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</si>
  <si>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</si>
  <si>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</si>
  <si>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</si>
  <si>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</si>
  <si>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</si>
  <si>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</si>
  <si>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</si>
  <si>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</si>
  <si>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</si>
  <si>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</si>
  <si>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</si>
  <si>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</si>
  <si>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</si>
  <si>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</si>
  <si>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</si>
  <si>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</si>
  <si>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</si>
  <si>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</si>
  <si>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</si>
  <si>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</si>
  <si>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</si>
  <si>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</si>
  <si>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</si>
  <si>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</si>
  <si>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</si>
  <si>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</si>
  <si>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</si>
  <si>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</si>
  <si>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</si>
  <si>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</si>
  <si>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</si>
  <si>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</si>
  <si>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</si>
  <si>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</si>
  <si>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</si>
  <si>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</si>
  <si>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</si>
  <si>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</si>
  <si>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</si>
  <si>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</si>
  <si>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</si>
  <si>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</si>
  <si>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</si>
  <si>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</si>
  <si>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</si>
  <si>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</si>
  <si>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</si>
  <si>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</si>
  <si>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</si>
  <si>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</si>
  <si>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</si>
  <si>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</si>
  <si>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</si>
  <si>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</si>
  <si>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</si>
  <si>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</si>
  <si>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</si>
  <si>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</si>
  <si>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</si>
  <si>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</si>
  <si>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</si>
  <si>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</si>
  <si>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</si>
  <si>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</si>
  <si>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</si>
  <si>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</si>
  <si>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</si>
  <si>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</si>
  <si>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</si>
  <si>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</si>
  <si>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</si>
  <si>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</si>
  <si>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</si>
  <si>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</si>
  <si>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</si>
  <si>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</si>
  <si>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</si>
  <si>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</si>
  <si>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</si>
  <si>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</si>
  <si>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</si>
  <si>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</si>
  <si>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</si>
  <si>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</si>
  <si>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</si>
  <si>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</si>
  <si>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</si>
  <si>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</si>
  <si>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</si>
  <si>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</si>
  <si>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</si>
  <si>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</si>
  <si>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</si>
  <si>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</si>
  <si>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</si>
  <si>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</si>
  <si>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</si>
  <si>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</si>
  <si>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</si>
  <si>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</si>
  <si>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</si>
  <si>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</si>
  <si>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</si>
  <si>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</si>
  <si>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</si>
  <si>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</si>
  <si>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</si>
  <si>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</si>
  <si>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</si>
  <si>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</si>
  <si>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</si>
  <si>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</si>
  <si>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</si>
  <si>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</si>
  <si>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</si>
  <si>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</si>
  <si>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</si>
  <si>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</si>
  <si>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</si>
  <si>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</si>
  <si>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</si>
  <si>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</si>
  <si>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</si>
  <si>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</si>
  <si>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</si>
  <si>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</si>
  <si>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</si>
  <si>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</si>
  <si>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</si>
  <si>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</si>
  <si>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</si>
  <si>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</si>
  <si>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</si>
  <si>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</si>
  <si>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</si>
  <si>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</si>
  <si>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</si>
  <si>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</si>
  <si>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</si>
  <si>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</si>
  <si>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</si>
  <si>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</si>
  <si>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</si>
  <si>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</si>
  <si>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</si>
  <si>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</si>
  <si>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</si>
  <si>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</si>
  <si>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</si>
  <si>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</si>
  <si>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</si>
  <si>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</si>
  <si>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</si>
  <si>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</si>
  <si>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</si>
  <si>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</si>
  <si>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</si>
  <si>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</si>
  <si>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</si>
  <si>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</si>
  <si>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</si>
  <si>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</si>
  <si>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</si>
  <si>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</si>
  <si>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</si>
  <si>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</si>
  <si>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</si>
  <si>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</si>
  <si>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</si>
  <si>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</si>
  <si>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</si>
  <si>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</si>
  <si>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</si>
  <si>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</si>
  <si>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</si>
  <si>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</si>
  <si>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</si>
  <si>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</si>
  <si>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</si>
  <si>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</si>
  <si>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</si>
  <si>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</si>
  <si>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</si>
  <si>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</si>
  <si>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</si>
  <si>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</si>
  <si>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</si>
  <si>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</si>
  <si>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</si>
  <si>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</si>
  <si>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</si>
  <si>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</si>
  <si>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</si>
  <si>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</si>
  <si>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</si>
  <si>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</si>
  <si>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</si>
  <si>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</si>
  <si>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</si>
  <si>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</si>
  <si>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</si>
  <si>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</si>
  <si>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</si>
  <si>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</si>
  <si>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</si>
  <si>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</si>
  <si>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</si>
  <si>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</si>
  <si>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</si>
  <si>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</si>
  <si>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</si>
  <si>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</si>
  <si>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</si>
  <si>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</si>
  <si>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</si>
  <si>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</si>
  <si>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</si>
  <si>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</si>
  <si>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</si>
  <si>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</si>
  <si>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</si>
  <si>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</si>
  <si>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</si>
  <si>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</si>
  <si>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</si>
  <si>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</si>
  <si>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</si>
  <si>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</si>
  <si>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</si>
  <si>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</si>
  <si>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</si>
  <si>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</si>
  <si>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</si>
  <si>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</si>
  <si>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</si>
  <si>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</si>
  <si>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</si>
  <si>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</si>
  <si>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</si>
  <si>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</si>
  <si>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</si>
  <si>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</si>
  <si>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</si>
  <si>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</si>
  <si>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</si>
  <si>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</si>
  <si>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</si>
  <si>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</si>
  <si>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</si>
  <si>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</si>
  <si>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</si>
  <si>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</si>
  <si>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</si>
  <si>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</si>
  <si>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</si>
  <si>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</si>
  <si>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</si>
  <si>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</si>
  <si>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</si>
  <si>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</si>
  <si>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</si>
  <si>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</si>
  <si>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</si>
  <si>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</si>
  <si>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</si>
  <si>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</si>
  <si>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</si>
  <si>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</si>
  <si>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</si>
  <si>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</si>
  <si>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</si>
  <si>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</si>
  <si>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</si>
  <si>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</si>
  <si>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</si>
  <si>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</si>
  <si>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</si>
  <si>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</si>
  <si>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</si>
  <si>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</si>
  <si>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</si>
  <si>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</si>
  <si>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</si>
  <si>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</si>
  <si>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</si>
  <si>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</si>
  <si>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</si>
  <si>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</si>
  <si>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</si>
  <si>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</si>
  <si>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</si>
  <si>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</si>
  <si>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</si>
  <si>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</si>
  <si>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</si>
  <si>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</si>
  <si>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</si>
  <si>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</si>
  <si>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</si>
  <si>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</si>
  <si>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</si>
  <si>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</si>
  <si>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</si>
  <si>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</si>
  <si>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</si>
  <si>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</si>
  <si>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</si>
  <si>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</si>
  <si>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</si>
  <si>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</si>
  <si>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</si>
  <si>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</si>
  <si>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</si>
  <si>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</si>
  <si>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</si>
  <si>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</si>
  <si>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</si>
  <si>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</si>
  <si>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</si>
  <si>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</si>
  <si>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</si>
  <si>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</si>
  <si>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</si>
  <si>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</si>
  <si>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</si>
  <si>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</si>
  <si>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</si>
  <si>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</si>
  <si>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</si>
  <si>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</si>
  <si>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</si>
  <si>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</si>
  <si>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</si>
  <si>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</si>
  <si>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</si>
  <si>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</si>
  <si>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</si>
  <si>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</si>
  <si>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</si>
  <si>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</si>
  <si>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</si>
  <si>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</si>
  <si>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</si>
  <si>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</si>
  <si>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</si>
  <si>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</si>
  <si>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</si>
  <si>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</si>
  <si>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</si>
  <si>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</si>
  <si>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</si>
  <si>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</si>
  <si>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</si>
  <si>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</si>
  <si>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</si>
  <si>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</si>
  <si>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</si>
  <si>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</si>
  <si>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</si>
  <si>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</si>
  <si>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</si>
  <si>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</si>
  <si>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</si>
  <si>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</si>
  <si>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</si>
  <si>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</si>
  <si>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</si>
  <si>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</si>
  <si>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</si>
  <si>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</si>
  <si>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</si>
  <si>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</si>
  <si>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</si>
  <si>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</si>
  <si>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</si>
  <si>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</si>
  <si>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</si>
  <si>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</si>
  <si>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</si>
  <si>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</si>
  <si>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</si>
  <si>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</si>
  <si>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</si>
  <si>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</si>
  <si>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</si>
  <si>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</si>
  <si>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</si>
  <si>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</si>
  <si>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</si>
  <si>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</si>
  <si>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</si>
  <si>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</si>
  <si>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</si>
  <si>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</si>
  <si>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</si>
  <si>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</si>
  <si>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</si>
  <si>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</si>
  <si>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</si>
  <si>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</si>
  <si>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</si>
  <si>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</si>
  <si>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</si>
  <si>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</si>
  <si>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</si>
  <si>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</si>
  <si>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</si>
  <si>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</si>
  <si>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</si>
  <si>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</si>
  <si>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</si>
  <si>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</si>
  <si>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</si>
  <si>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</si>
  <si>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</si>
  <si>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</si>
  <si>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</si>
  <si>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</si>
  <si>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</si>
  <si>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</si>
  <si>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</si>
  <si>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</si>
  <si>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</si>
  <si>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</si>
  <si>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</si>
  <si>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</si>
  <si>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</si>
  <si>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</si>
  <si>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</si>
  <si>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</si>
  <si>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</si>
  <si>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</si>
  <si>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</si>
  <si>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</si>
  <si>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</si>
  <si>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</si>
  <si>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</si>
  <si>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</si>
  <si>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</si>
  <si>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</si>
  <si>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</si>
  <si>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</si>
  <si>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</si>
  <si>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</si>
  <si>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</si>
  <si>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</si>
  <si>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</si>
  <si>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</si>
  <si>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</si>
  <si>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</si>
  <si>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</si>
  <si>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</si>
  <si>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</si>
  <si>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</si>
  <si>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</si>
  <si>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</si>
  <si>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</si>
  <si>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</si>
  <si>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</si>
  <si>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</si>
  <si>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</si>
  <si>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</si>
  <si>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</si>
  <si>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</si>
  <si>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</si>
  <si>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</si>
  <si>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</si>
  <si>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</si>
  <si>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</si>
  <si>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</si>
  <si>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</si>
  <si>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</si>
  <si>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</si>
  <si>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</si>
  <si>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</si>
  <si>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</si>
  <si>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</si>
  <si>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</si>
  <si>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</si>
  <si>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</si>
  <si>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</si>
  <si>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</si>
  <si>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</si>
  <si>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</si>
  <si>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</si>
  <si>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</si>
  <si>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</si>
  <si>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</si>
  <si>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</si>
  <si>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</si>
  <si>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</si>
  <si>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</si>
  <si>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</si>
  <si>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</si>
  <si>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</si>
  <si>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</si>
  <si>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</si>
  <si>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</si>
  <si>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</si>
  <si>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</si>
  <si>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</si>
  <si>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</si>
  <si>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</si>
  <si>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</si>
  <si>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</si>
  <si>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</si>
  <si>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</si>
  <si>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</si>
  <si>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</si>
  <si>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</si>
  <si>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</si>
  <si>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</si>
  <si>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</si>
  <si>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</si>
  <si>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</si>
  <si>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</si>
  <si>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</si>
  <si>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</si>
  <si>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</si>
  <si>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</si>
  <si>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</si>
  <si>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</si>
  <si>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</si>
  <si>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</si>
  <si>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</si>
  <si>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</si>
  <si>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</si>
  <si>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</si>
  <si>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</si>
  <si>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</si>
  <si>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</si>
  <si>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</si>
  <si>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</si>
  <si>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</si>
  <si>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</si>
  <si>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</si>
  <si>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</si>
  <si>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</si>
  <si>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</si>
  <si>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</si>
  <si>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</si>
  <si>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</si>
  <si>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</si>
  <si>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</si>
  <si>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</si>
  <si>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</si>
  <si>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</si>
  <si>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</si>
  <si>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</si>
  <si>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</si>
  <si>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</si>
  <si>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</si>
  <si>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</si>
  <si>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</si>
  <si>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</si>
  <si>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</si>
  <si>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</si>
  <si>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</si>
  <si>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</si>
  <si>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</si>
  <si>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</si>
  <si>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</si>
  <si>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</si>
  <si>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</si>
  <si>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</si>
  <si>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</si>
  <si>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</si>
  <si>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</si>
  <si>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</si>
  <si>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</si>
  <si>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</si>
  <si>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</si>
  <si>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</si>
  <si>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</si>
  <si>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</si>
  <si>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</si>
  <si>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</si>
  <si>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</si>
  <si>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</si>
  <si>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</si>
  <si>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</si>
  <si>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</si>
  <si>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</si>
  <si>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</si>
  <si>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</si>
  <si>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</si>
  <si>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</si>
  <si>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</si>
  <si>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</si>
  <si>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</si>
  <si>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</si>
  <si>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</si>
  <si>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</si>
  <si>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</si>
  <si>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</si>
  <si>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</si>
  <si>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</si>
  <si>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</si>
  <si>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</si>
  <si>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</si>
  <si>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</si>
  <si>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</si>
  <si>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</si>
  <si>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</si>
  <si>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</si>
  <si>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</si>
  <si>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</si>
  <si>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</si>
  <si>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</si>
  <si>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</si>
  <si>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</si>
  <si>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</si>
  <si>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</si>
  <si>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</si>
  <si>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</si>
  <si>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</si>
  <si>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</si>
  <si>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</si>
  <si>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</si>
  <si>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</si>
  <si>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</si>
  <si>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</si>
  <si>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</si>
  <si>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</si>
  <si>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</si>
  <si>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</si>
  <si>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</si>
  <si>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</si>
  <si>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</si>
  <si>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</si>
  <si>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</si>
  <si>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</si>
  <si>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</si>
  <si>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</si>
  <si>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</si>
  <si>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</si>
  <si>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</si>
  <si>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</si>
  <si>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</si>
  <si>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</si>
  <si>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</si>
  <si>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</si>
  <si>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</si>
  <si>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</si>
  <si>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</si>
  <si>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</si>
  <si>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</si>
  <si>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</si>
  <si>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</si>
  <si>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</si>
  <si>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</si>
  <si>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</si>
  <si>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</si>
  <si>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</si>
  <si>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</si>
  <si>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</si>
  <si>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</si>
  <si>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</si>
  <si>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</si>
  <si>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</si>
  <si>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</si>
  <si>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</si>
  <si>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</si>
  <si>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</si>
  <si>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</si>
  <si>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</si>
  <si>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</si>
  <si>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</si>
  <si>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</si>
  <si>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</si>
  <si>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</si>
  <si>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</si>
  <si>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</si>
  <si>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</si>
  <si>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</si>
  <si>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</si>
  <si>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</si>
  <si>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</si>
  <si>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</si>
  <si>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</si>
  <si>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</si>
  <si>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</si>
  <si>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</si>
  <si>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</si>
  <si>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</si>
  <si>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</si>
  <si>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</si>
  <si>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</si>
  <si>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</si>
  <si>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</si>
  <si>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</si>
  <si>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</si>
  <si>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</si>
  <si>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</si>
  <si>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</si>
  <si>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</si>
  <si>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</si>
  <si>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</si>
  <si>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</si>
  <si>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</si>
  <si>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</si>
  <si>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</si>
  <si>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</si>
  <si>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</si>
  <si>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</si>
  <si>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</si>
  <si>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</si>
  <si>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</si>
  <si>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</si>
  <si>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</si>
  <si>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</si>
  <si>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</si>
  <si>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</si>
  <si>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</si>
  <si>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</si>
  <si>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</si>
  <si>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</si>
  <si>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</si>
  <si>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</si>
  <si>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</si>
  <si>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</si>
  <si>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</si>
  <si>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</si>
  <si>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</si>
  <si>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</si>
  <si>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</si>
  <si>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</si>
  <si>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</si>
  <si>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</si>
  <si>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</si>
  <si>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</si>
  <si>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</si>
  <si>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</si>
  <si>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</si>
  <si>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</si>
  <si>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</si>
  <si>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</si>
  <si>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</si>
  <si>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</si>
  <si>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</si>
  <si>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</si>
  <si>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</si>
  <si>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</si>
  <si>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</si>
  <si>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</si>
  <si>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</si>
  <si>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</si>
  <si>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</si>
  <si>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</si>
  <si>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</si>
  <si>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</si>
  <si>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</si>
  <si>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</si>
  <si>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</si>
  <si>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</si>
  <si>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</si>
  <si>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</si>
  <si>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</si>
  <si>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</si>
  <si>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</si>
  <si>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</si>
  <si>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</si>
  <si>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</si>
  <si>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</si>
  <si>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</si>
  <si>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</si>
  <si>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</si>
  <si>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</si>
  <si>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</si>
  <si>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</si>
  <si>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</si>
  <si>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</si>
  <si>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</si>
  <si>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</si>
  <si>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</si>
  <si>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</si>
  <si>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</si>
  <si>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</si>
  <si>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</si>
  <si>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</si>
  <si>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</si>
  <si>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</si>
  <si>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</si>
  <si>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</si>
  <si>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</si>
  <si>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</si>
  <si>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</si>
  <si>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</si>
  <si>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</si>
  <si>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</si>
  <si>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</si>
  <si>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</si>
  <si>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</si>
  <si>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</si>
  <si>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</si>
  <si>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</si>
  <si>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</si>
  <si>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</si>
  <si>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</si>
  <si>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</si>
  <si>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</si>
  <si>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</si>
  <si>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</si>
  <si>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</si>
  <si>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</si>
  <si>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</si>
  <si>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</si>
  <si>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</si>
  <si>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</si>
  <si>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</si>
  <si>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</si>
  <si>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</si>
  <si>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</si>
  <si>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</si>
  <si>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</si>
  <si>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</si>
  <si>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</si>
  <si>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</si>
  <si>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</si>
  <si>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</si>
  <si>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</si>
  <si>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</si>
  <si>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</si>
  <si>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</si>
  <si>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</si>
  <si>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</si>
  <si>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</si>
  <si>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</si>
  <si>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</si>
  <si>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</si>
  <si>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</si>
  <si>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</si>
  <si>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</si>
  <si>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</si>
  <si>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</si>
  <si>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</si>
  <si>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</si>
  <si>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</si>
  <si>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</si>
  <si>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</si>
  <si>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</si>
  <si>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</si>
  <si>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</si>
  <si>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</si>
  <si>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</si>
  <si>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</si>
  <si>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</si>
  <si>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</si>
  <si>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</si>
  <si>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</si>
  <si>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</si>
  <si>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</si>
  <si>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</si>
  <si>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</si>
  <si>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</si>
  <si>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</si>
  <si>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</si>
  <si>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</si>
  <si>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</si>
  <si>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</si>
  <si>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</si>
  <si>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</si>
  <si>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</si>
  <si>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</si>
  <si>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</si>
  <si>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</si>
  <si>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</si>
  <si>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</si>
  <si>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</si>
  <si>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</si>
  <si>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</si>
  <si>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</si>
  <si>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</si>
  <si>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</si>
  <si>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</si>
  <si>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</si>
  <si>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</si>
  <si>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</si>
  <si>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</si>
  <si>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</si>
  <si>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</si>
  <si>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</si>
  <si>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</si>
  <si>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</si>
  <si>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</si>
  <si>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</si>
  <si>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</si>
  <si>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</si>
  <si>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</si>
  <si>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</si>
  <si>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</si>
  <si>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</si>
  <si>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</si>
  <si>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</si>
  <si>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</si>
  <si>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</si>
  <si>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</si>
  <si>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</si>
  <si>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</si>
  <si>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</si>
  <si>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</si>
  <si>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</si>
  <si>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</si>
  <si>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</si>
  <si>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</si>
  <si>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</si>
  <si>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</si>
  <si>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</si>
  <si>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</si>
  <si>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</si>
  <si>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</si>
  <si>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</si>
  <si>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</si>
  <si>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</si>
  <si>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</si>
  <si>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</si>
  <si>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</si>
  <si>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</si>
  <si>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</si>
  <si>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</si>
  <si>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</si>
  <si>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</si>
  <si>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</si>
  <si>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</si>
  <si>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</si>
  <si>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</si>
  <si>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</si>
  <si>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</si>
  <si>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</si>
  <si>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</si>
  <si>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</si>
  <si>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</si>
  <si>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</si>
  <si>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</si>
  <si>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</si>
  <si>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</si>
  <si>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</si>
  <si>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</si>
  <si>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</si>
  <si>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</si>
  <si>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</si>
  <si>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</si>
  <si>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</si>
  <si>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</si>
  <si>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</si>
  <si>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</si>
  <si>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</si>
  <si>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</si>
  <si>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</si>
  <si>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</si>
  <si>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</si>
  <si>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</si>
  <si>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</si>
  <si>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</si>
  <si>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</si>
  <si>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</si>
  <si>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</si>
  <si>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</si>
  <si>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</si>
  <si>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</si>
  <si>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</si>
  <si>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</si>
  <si>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</si>
  <si>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</si>
  <si>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</si>
  <si>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</si>
  <si>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</si>
  <si>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</si>
  <si>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</si>
  <si>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</si>
  <si>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</si>
  <si>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</si>
  <si>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</si>
  <si>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</si>
  <si>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</si>
  <si>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</si>
  <si>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</si>
  <si>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</si>
  <si>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</si>
  <si>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</si>
  <si>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</si>
  <si>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</si>
  <si>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</si>
  <si>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</si>
  <si>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</si>
  <si>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</si>
  <si>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</si>
  <si>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</si>
  <si>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</si>
  <si>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</si>
  <si>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</si>
  <si>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</si>
  <si>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</si>
  <si>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</si>
  <si>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</si>
  <si>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</si>
  <si>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</si>
  <si>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</si>
  <si>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</si>
  <si>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</si>
  <si>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</si>
  <si>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</si>
  <si>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</si>
  <si>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</si>
  <si>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</si>
  <si>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</si>
  <si>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</si>
  <si>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</si>
  <si>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</si>
  <si>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</si>
  <si>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</si>
  <si>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</si>
  <si>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</si>
  <si>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</si>
  <si>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</si>
  <si>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</si>
  <si>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</si>
  <si>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</si>
  <si>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</si>
  <si>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</si>
  <si>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</si>
  <si>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</si>
  <si>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</si>
  <si>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</si>
  <si>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</si>
  <si>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</si>
  <si>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</si>
  <si>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</si>
  <si>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</si>
  <si>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</si>
  <si>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</si>
  <si>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</si>
  <si>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</si>
  <si>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</si>
  <si>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</si>
  <si>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</si>
  <si>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</si>
  <si>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</si>
  <si>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</si>
  <si>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</si>
  <si>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</si>
  <si>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</si>
  <si>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</si>
  <si>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</si>
  <si>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</si>
  <si>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</si>
  <si>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</si>
  <si>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</si>
  <si>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</si>
  <si>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</si>
  <si>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</si>
  <si>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</si>
  <si>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</si>
  <si>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</si>
  <si>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</si>
  <si>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</si>
  <si>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</si>
  <si>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</si>
  <si>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</si>
  <si>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</si>
  <si>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</si>
  <si>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</si>
  <si>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</si>
  <si>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</si>
  <si>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</si>
  <si>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</si>
  <si>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</si>
  <si>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</si>
  <si>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</si>
  <si>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</si>
  <si>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</si>
  <si>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</si>
  <si>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</si>
  <si>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</si>
  <si>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</si>
  <si>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</si>
  <si>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</si>
  <si>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</si>
  <si>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</si>
  <si>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</si>
  <si>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</si>
  <si>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</si>
  <si>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</si>
  <si>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</si>
  <si>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</si>
  <si>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</si>
  <si>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</si>
  <si>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</si>
  <si>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</si>
  <si>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</si>
  <si>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</si>
  <si>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</si>
  <si>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</si>
  <si>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</si>
  <si>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</si>
  <si>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</si>
  <si>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</si>
  <si>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</si>
  <si>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</si>
  <si>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</si>
  <si>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</si>
  <si>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</si>
  <si>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</si>
  <si>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</si>
  <si>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</si>
  <si>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</si>
  <si>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</si>
  <si>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</si>
  <si>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</si>
  <si>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</si>
  <si>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</si>
  <si>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</si>
  <si>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</si>
  <si>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</si>
  <si>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</si>
  <si>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</si>
  <si>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</si>
  <si>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</si>
  <si>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</si>
  <si>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</si>
  <si>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</si>
  <si>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</si>
  <si>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</si>
  <si>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</si>
  <si>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</si>
  <si>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</si>
  <si>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</si>
  <si>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</si>
  <si>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</si>
  <si>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</si>
  <si>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</si>
  <si>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</si>
  <si>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</si>
  <si>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</si>
  <si>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</si>
  <si>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</si>
  <si>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</si>
  <si>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</si>
  <si>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</si>
  <si>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</si>
  <si>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</si>
  <si>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</si>
  <si>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</si>
  <si>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</si>
  <si>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</si>
  <si>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</si>
  <si>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</si>
  <si>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</si>
  <si>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</si>
  <si>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</si>
  <si>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</si>
  <si>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</si>
  <si>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</si>
  <si>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</si>
  <si>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</si>
  <si>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</si>
  <si>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</si>
  <si>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</si>
  <si>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</si>
  <si>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</si>
  <si>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</si>
  <si>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</si>
  <si>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</si>
  <si>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</si>
  <si>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</si>
  <si>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</si>
  <si>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</si>
  <si>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</si>
  <si>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</si>
  <si>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</si>
  <si>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</si>
  <si>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</si>
  <si>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</si>
  <si>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</si>
  <si>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</si>
  <si>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</si>
  <si>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</si>
  <si>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</si>
  <si>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</si>
  <si>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</si>
  <si>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</si>
  <si>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</si>
  <si>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</si>
  <si>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</si>
  <si>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</si>
  <si>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</si>
  <si>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</si>
  <si>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</si>
  <si>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</si>
  <si>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</si>
  <si>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</si>
  <si>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</si>
  <si>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</si>
  <si>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</si>
  <si>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</si>
  <si>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</si>
  <si>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</si>
  <si>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</si>
  <si>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</si>
  <si>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</si>
  <si>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</si>
  <si>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</si>
  <si>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</si>
  <si>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</si>
  <si>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</si>
  <si>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</si>
  <si>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</si>
  <si>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</si>
  <si>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</si>
  <si>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</si>
  <si>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</si>
  <si>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</si>
  <si>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</si>
  <si>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</si>
  <si>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</si>
  <si>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</si>
  <si>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</si>
  <si>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</si>
  <si>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</si>
  <si>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</si>
  <si>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</si>
  <si>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</si>
  <si>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</si>
  <si>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</si>
  <si>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</si>
  <si>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</si>
  <si>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</si>
  <si>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</si>
  <si>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</si>
  <si>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</si>
  <si>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</si>
  <si>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</si>
  <si>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</si>
  <si>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</si>
  <si>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</si>
  <si>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</si>
  <si>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</si>
  <si>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</si>
  <si>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</si>
  <si>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</si>
  <si>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</si>
  <si>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</si>
  <si>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</si>
  <si>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</si>
  <si>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</si>
  <si>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</si>
  <si>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</si>
  <si>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</si>
  <si>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</si>
  <si>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</si>
  <si>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</si>
  <si>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</si>
  <si>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</si>
  <si>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</si>
  <si>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</si>
  <si>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</si>
  <si>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</si>
  <si>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</si>
  <si>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</si>
  <si>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</si>
  <si>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</si>
  <si>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</si>
  <si>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</si>
  <si>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</si>
  <si>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</si>
  <si>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</si>
  <si>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</si>
  <si>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</si>
  <si>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</si>
  <si>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</si>
  <si>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</si>
  <si>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</si>
  <si>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</si>
  <si>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</si>
  <si>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</si>
  <si>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</si>
  <si>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</si>
  <si>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</si>
  <si>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</si>
  <si>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</si>
  <si>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</si>
  <si>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</si>
  <si>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</si>
  <si>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</si>
  <si>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</si>
  <si>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</si>
  <si>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</si>
  <si>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</si>
  <si>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</si>
  <si>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</si>
  <si>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</si>
  <si>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</si>
  <si>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</si>
  <si>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</si>
  <si>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</si>
  <si>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</si>
  <si>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</si>
  <si>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</si>
  <si>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</si>
  <si>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</si>
  <si>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</si>
  <si>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</si>
  <si>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</si>
  <si>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</si>
  <si>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</si>
  <si>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</si>
  <si>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</si>
  <si>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</si>
  <si>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</si>
  <si>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</si>
  <si>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</si>
  <si>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</si>
  <si>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</si>
  <si>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</si>
  <si>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</si>
  <si>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</si>
  <si>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</si>
  <si>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</si>
  <si>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</si>
  <si>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</si>
  <si>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</si>
  <si>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</si>
  <si>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</si>
  <si>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</si>
  <si>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</si>
  <si>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</si>
  <si>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</si>
  <si>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</si>
  <si>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</si>
  <si>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</si>
  <si>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</si>
  <si>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</si>
  <si>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</si>
  <si>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</si>
  <si>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</si>
  <si>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</si>
  <si>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</si>
  <si>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</si>
  <si>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</si>
  <si>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</si>
  <si>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</si>
  <si>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</si>
  <si>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</si>
  <si>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</si>
  <si>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</si>
  <si>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</si>
  <si>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</si>
  <si>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</si>
  <si>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</si>
  <si>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</si>
  <si>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</si>
  <si>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</si>
  <si>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</si>
  <si>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</si>
  <si>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</si>
  <si>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</si>
  <si>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</si>
  <si>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</si>
  <si>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</si>
  <si>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</si>
  <si>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</si>
  <si>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</si>
  <si>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</si>
  <si>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</si>
  <si>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</si>
  <si>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</si>
  <si>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</si>
  <si>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</si>
  <si>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</si>
  <si>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</si>
  <si>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</si>
  <si>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</si>
  <si>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</si>
  <si>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</si>
  <si>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</si>
  <si>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</si>
  <si>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</si>
  <si>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</si>
  <si>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</si>
  <si>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</si>
  <si>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</si>
  <si>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</si>
  <si>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</si>
  <si>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</si>
  <si>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</si>
  <si>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</si>
  <si>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</si>
  <si>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</si>
  <si>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</si>
  <si>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</si>
  <si>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</si>
  <si>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</si>
  <si>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</si>
  <si>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</si>
  <si>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</si>
  <si>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</si>
  <si>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</si>
  <si>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</si>
  <si>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</si>
  <si>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</si>
  <si>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</si>
  <si>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</si>
  <si>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</si>
  <si>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</si>
  <si>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</si>
  <si>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</si>
  <si>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</si>
  <si>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</si>
  <si>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</si>
  <si>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</si>
  <si>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</si>
  <si>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</si>
  <si>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</si>
  <si>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</si>
  <si>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</si>
  <si>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</si>
  <si>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</si>
  <si>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</si>
  <si>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</si>
  <si>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</si>
  <si>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</si>
  <si>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</si>
  <si>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</si>
  <si>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</si>
  <si>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</si>
  <si>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</si>
  <si>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</si>
  <si>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</si>
  <si>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</si>
  <si>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</si>
  <si>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</si>
  <si>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</si>
  <si>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</si>
  <si>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</si>
  <si>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</si>
  <si>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</si>
  <si>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</si>
  <si>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</si>
  <si>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</si>
  <si>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</si>
  <si>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</si>
  <si>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</si>
  <si>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</si>
  <si>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</si>
  <si>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</si>
  <si>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</si>
  <si>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</si>
  <si>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</si>
  <si>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</si>
  <si>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</si>
  <si>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</si>
  <si>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</si>
  <si>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</si>
  <si>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</si>
  <si>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</si>
  <si>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</si>
  <si>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</si>
  <si>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</si>
  <si>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</si>
  <si>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</si>
  <si>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</si>
  <si>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</si>
  <si>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</si>
  <si>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</si>
  <si>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</si>
  <si>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</si>
  <si>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</si>
  <si>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</si>
  <si>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</si>
  <si>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</si>
  <si>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</si>
  <si>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</si>
  <si>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</si>
  <si>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</si>
  <si>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</si>
  <si>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</si>
  <si>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</si>
  <si>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</si>
  <si>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</si>
  <si>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</si>
  <si>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</si>
  <si>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</si>
  <si>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</si>
  <si>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</si>
  <si>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</si>
  <si>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</si>
  <si>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</si>
  <si>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</si>
  <si>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</si>
  <si>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</si>
  <si>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</si>
  <si>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</si>
  <si>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</si>
  <si>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</si>
  <si>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</si>
  <si>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</si>
  <si>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</si>
  <si>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</si>
  <si>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</si>
  <si>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</si>
  <si>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</si>
  <si>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</si>
  <si>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</si>
  <si>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</si>
  <si>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</si>
  <si>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</si>
  <si>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</si>
  <si>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</si>
  <si>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</si>
  <si>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</si>
  <si>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</si>
  <si>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</si>
  <si>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</si>
  <si>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</si>
  <si>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</si>
  <si>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</si>
  <si>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</si>
  <si>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</si>
  <si>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</si>
  <si>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</si>
  <si>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</si>
  <si>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</si>
  <si>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</si>
  <si>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</si>
  <si>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</si>
  <si>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</si>
  <si>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</si>
  <si>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</si>
  <si>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</si>
  <si>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</si>
  <si>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</si>
  <si>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</si>
  <si>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</si>
  <si>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</si>
  <si>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</si>
  <si>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</si>
  <si>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</si>
  <si>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</si>
  <si>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</si>
  <si>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</si>
  <si>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</si>
  <si>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</si>
  <si>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</si>
  <si>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</si>
  <si>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</si>
  <si>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</si>
  <si>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</si>
  <si>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</si>
  <si>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</si>
  <si>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</si>
  <si>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</si>
  <si>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</si>
  <si>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</si>
  <si>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</si>
  <si>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</si>
  <si>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</si>
  <si>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</si>
  <si>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</si>
  <si>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</si>
  <si>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</si>
  <si>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</si>
  <si>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</si>
  <si>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</si>
  <si>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</si>
  <si>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</si>
  <si>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</si>
  <si>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</si>
  <si>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</si>
  <si>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</si>
  <si>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</si>
  <si>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</si>
  <si>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</si>
  <si>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</si>
  <si>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</si>
  <si>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</si>
  <si>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</si>
  <si>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</si>
  <si>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</si>
  <si>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</si>
  <si>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</si>
  <si>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</si>
  <si>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</si>
  <si>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</si>
  <si>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</si>
  <si>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</si>
  <si>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</si>
  <si>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</si>
  <si>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</si>
  <si>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</si>
  <si>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</si>
  <si>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</si>
  <si>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</si>
  <si>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</si>
  <si>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</si>
  <si>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</si>
  <si>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</si>
  <si>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</si>
  <si>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</si>
  <si>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</si>
  <si>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</si>
  <si>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</si>
  <si>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</si>
  <si>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</si>
  <si>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</si>
  <si>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</si>
  <si>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</si>
  <si>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</si>
  <si>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</si>
  <si>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</si>
  <si>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</si>
  <si>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</si>
  <si>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</si>
  <si>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</si>
  <si>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</si>
  <si>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</si>
  <si>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</si>
  <si>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</si>
  <si>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</si>
  <si>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</si>
  <si>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</si>
  <si>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</si>
  <si>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</si>
  <si>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</si>
  <si>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</si>
  <si>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</si>
  <si>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</si>
  <si>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</si>
  <si>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</si>
  <si>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</si>
  <si>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</si>
  <si>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</si>
  <si>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</si>
  <si>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</si>
  <si>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</si>
  <si>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</si>
  <si>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</si>
  <si>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</si>
  <si>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</si>
  <si>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</si>
  <si>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</si>
  <si>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</si>
  <si>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</si>
  <si>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</si>
  <si>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</si>
  <si>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</si>
  <si>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</si>
  <si>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</si>
  <si>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</si>
  <si>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</si>
  <si>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</si>
  <si>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</si>
  <si>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</si>
  <si>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</si>
  <si>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</si>
  <si>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</si>
  <si>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</si>
  <si>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</si>
  <si>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</si>
  <si>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</si>
  <si>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</si>
  <si>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</si>
  <si>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</si>
  <si>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</si>
  <si>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</si>
  <si>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</si>
  <si>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</si>
  <si>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</si>
  <si>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</si>
  <si>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</si>
  <si>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</si>
  <si>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</si>
  <si>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</si>
  <si>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</si>
  <si>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</si>
  <si>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</si>
  <si>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</si>
  <si>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</si>
  <si>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</si>
  <si>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</si>
  <si>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</si>
  <si>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</si>
  <si>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</si>
  <si>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</si>
  <si>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</si>
  <si>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</si>
  <si>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</si>
  <si>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</si>
  <si>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</si>
  <si>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</si>
  <si>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</si>
  <si>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</si>
  <si>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</si>
  <si>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</si>
  <si>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</si>
  <si>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</si>
  <si>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</si>
  <si>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</si>
  <si>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</si>
  <si>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</si>
  <si>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</si>
  <si>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</si>
  <si>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</si>
  <si>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</si>
  <si>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</si>
  <si>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</si>
  <si>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</si>
  <si>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</si>
  <si>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</si>
  <si>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</si>
  <si>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</si>
  <si>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</si>
  <si>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</si>
  <si>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</si>
  <si>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</si>
  <si>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</si>
  <si>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</si>
  <si>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</si>
  <si>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</si>
  <si>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</si>
  <si>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</si>
  <si>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</si>
  <si>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</si>
  <si>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</si>
  <si>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</si>
  <si>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</si>
  <si>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</si>
  <si>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</si>
  <si>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</si>
  <si>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</si>
  <si>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</si>
  <si>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</si>
  <si>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</si>
  <si>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</si>
  <si>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</si>
  <si>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</si>
  <si>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</si>
  <si>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</si>
  <si>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</si>
  <si>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</si>
  <si>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</si>
  <si>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</si>
  <si>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</si>
  <si>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</si>
  <si>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</si>
  <si>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</si>
  <si>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</si>
  <si>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</si>
  <si>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</si>
  <si>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</si>
  <si>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</si>
  <si>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</si>
  <si>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</si>
  <si>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</si>
  <si>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</si>
  <si>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</si>
  <si>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</si>
  <si>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</si>
  <si>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</si>
  <si>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</si>
  <si>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</si>
  <si>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</si>
  <si>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</si>
  <si>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</si>
  <si>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</si>
  <si>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</si>
  <si>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</si>
  <si>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</si>
  <si>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</si>
  <si>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</si>
  <si>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</si>
  <si>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</si>
  <si>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</si>
  <si>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</si>
  <si>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</si>
  <si>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</si>
  <si>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</si>
  <si>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</si>
  <si>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</si>
  <si>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</si>
  <si>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</si>
  <si>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</si>
  <si>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</si>
  <si>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</si>
  <si>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</si>
  <si>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</si>
  <si>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</si>
  <si>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</si>
  <si>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</si>
  <si>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</si>
  <si>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</si>
  <si>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</si>
  <si>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</si>
  <si>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</si>
  <si>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</si>
  <si>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</si>
  <si>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</si>
  <si>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</si>
  <si>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</si>
  <si>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</si>
  <si>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</si>
  <si>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</si>
  <si>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</si>
  <si>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</si>
  <si>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</si>
  <si>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</si>
  <si>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</si>
  <si>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</si>
  <si>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</si>
  <si>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</si>
  <si>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</si>
  <si>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</si>
  <si>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</si>
  <si>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</si>
  <si>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</si>
  <si>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</si>
  <si>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</si>
  <si>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</si>
  <si>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</si>
  <si>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</si>
  <si>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</si>
  <si>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</si>
  <si>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</si>
  <si>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</si>
  <si>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</si>
  <si>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</si>
  <si>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</si>
  <si>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</si>
  <si>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</si>
  <si>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</si>
  <si>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</si>
  <si>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</si>
  <si>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</si>
  <si>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</si>
  <si>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</si>
  <si>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</si>
  <si>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</si>
  <si>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</si>
  <si>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</si>
  <si>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</si>
  <si>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</si>
  <si>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</si>
  <si>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</si>
  <si>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</si>
  <si>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</si>
  <si>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</si>
  <si>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</si>
  <si>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</si>
  <si>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</si>
  <si>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</si>
  <si>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</si>
  <si>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</si>
  <si>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</si>
  <si>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</si>
  <si>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</si>
  <si>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</si>
  <si>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</si>
  <si>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</si>
  <si>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</si>
  <si>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</si>
  <si>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</si>
  <si>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</si>
  <si>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</si>
  <si>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</si>
  <si>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</si>
  <si>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</si>
  <si>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</si>
  <si>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</si>
  <si>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</si>
  <si>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</si>
  <si>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</si>
  <si>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</si>
  <si>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</si>
  <si>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</si>
  <si>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</si>
  <si>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</si>
  <si>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</si>
  <si>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</si>
  <si>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</si>
  <si>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</si>
  <si>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</si>
  <si>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</si>
  <si>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</si>
  <si>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</si>
  <si>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</si>
  <si>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</si>
  <si>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</si>
  <si>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</si>
  <si>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</si>
  <si>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</si>
  <si>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</si>
  <si>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</si>
  <si>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</si>
  <si>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</si>
  <si>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</si>
  <si>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</si>
  <si>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</si>
  <si>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</si>
  <si>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</si>
  <si>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</si>
  <si>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</si>
  <si>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</si>
  <si>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</si>
  <si>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</si>
  <si>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</si>
  <si>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</si>
  <si>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</si>
  <si>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</si>
  <si>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</si>
  <si>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</si>
  <si>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</si>
  <si>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</si>
  <si>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</si>
  <si>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</si>
  <si>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</si>
  <si>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</si>
  <si>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</si>
  <si>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</si>
  <si>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</si>
  <si>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</si>
  <si>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</si>
  <si>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</si>
  <si>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</si>
  <si>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</si>
  <si>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</si>
  <si>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</si>
  <si>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</si>
  <si>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</si>
  <si>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</si>
  <si>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</si>
  <si>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</si>
  <si>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</si>
  <si>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</si>
  <si>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</si>
  <si>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</si>
  <si>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</si>
  <si>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</si>
  <si>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</si>
  <si>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</si>
  <si>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</si>
  <si>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</si>
  <si>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</si>
  <si>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</si>
  <si>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</si>
  <si>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</si>
  <si>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</si>
  <si>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</si>
  <si>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</si>
  <si>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</si>
  <si>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</si>
  <si>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</si>
  <si>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</si>
  <si>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</si>
  <si>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</si>
  <si>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</si>
  <si>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</si>
  <si>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</si>
  <si>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</si>
  <si>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</si>
  <si>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</si>
  <si>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</si>
  <si>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</si>
  <si>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</si>
  <si>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</si>
  <si>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</si>
  <si>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</si>
  <si>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</si>
  <si>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</si>
  <si>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</si>
  <si>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</si>
  <si>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</si>
  <si>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</si>
  <si>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</si>
  <si>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</si>
  <si>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</si>
  <si>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</si>
  <si>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</si>
  <si>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</si>
  <si>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</si>
  <si>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</si>
  <si>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</si>
  <si>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</si>
  <si>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</si>
  <si>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</si>
  <si>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</si>
  <si>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</si>
  <si>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</si>
  <si>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</si>
  <si>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</si>
  <si>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</si>
  <si>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</si>
  <si>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</si>
  <si>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</si>
  <si>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</si>
  <si>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</si>
  <si>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</si>
  <si>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</si>
  <si>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</si>
  <si>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</si>
  <si>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</si>
  <si>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</si>
  <si>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</si>
  <si>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</si>
  <si>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</si>
  <si>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</si>
  <si>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</si>
  <si>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</si>
  <si>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</si>
  <si>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</si>
  <si>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</si>
  <si>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</si>
  <si>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</si>
  <si>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</si>
  <si>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</si>
  <si>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</si>
  <si>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</si>
  <si>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</si>
  <si>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</si>
  <si>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</si>
  <si>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</si>
  <si>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</si>
  <si>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</si>
  <si>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</si>
  <si>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</si>
  <si>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</si>
  <si>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</si>
  <si>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</si>
  <si>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</si>
  <si>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</si>
  <si>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</si>
  <si>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</si>
  <si>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</si>
  <si>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</si>
  <si>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</si>
  <si>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</si>
  <si>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</si>
  <si>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</si>
  <si>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</si>
  <si>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</si>
  <si>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</si>
  <si>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</si>
  <si>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</si>
  <si>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</si>
  <si>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</si>
  <si>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</si>
  <si>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</si>
  <si>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</si>
  <si>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</si>
  <si>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</si>
  <si>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</si>
  <si>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</si>
  <si>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</si>
  <si>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</si>
  <si>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</si>
  <si>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</si>
  <si>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</si>
  <si>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</si>
  <si>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</si>
  <si>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</si>
  <si>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</si>
  <si>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</si>
  <si>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</si>
  <si>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</si>
  <si>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</si>
  <si>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</si>
  <si>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</si>
  <si>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</si>
  <si>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</si>
  <si>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</si>
  <si>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</si>
  <si>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</si>
  <si>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</si>
  <si>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</si>
  <si>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</si>
  <si>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</si>
  <si>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</si>
  <si>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</si>
  <si>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</si>
  <si>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</si>
  <si>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</si>
  <si>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</si>
  <si>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</si>
  <si>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</si>
  <si>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</si>
  <si>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</si>
  <si>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</si>
  <si>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</si>
  <si>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</si>
  <si>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</si>
  <si>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</si>
  <si>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</si>
  <si>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</si>
  <si>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</si>
  <si>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</si>
  <si>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</si>
  <si>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</si>
  <si>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</si>
  <si>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</si>
  <si>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</si>
  <si>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</si>
  <si>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</si>
  <si>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</si>
  <si>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</si>
  <si>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</si>
  <si>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</si>
  <si>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</si>
  <si>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</si>
  <si>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</si>
  <si>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</si>
  <si>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</si>
  <si>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</si>
  <si>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</si>
  <si>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</si>
  <si>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</si>
  <si>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</si>
  <si>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</si>
  <si>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</si>
  <si>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</si>
  <si>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</si>
  <si>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</si>
  <si>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</si>
  <si>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</si>
  <si>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</si>
  <si>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</si>
  <si>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</si>
  <si>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</si>
  <si>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</si>
  <si>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</si>
  <si>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</si>
  <si>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</si>
  <si>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</si>
  <si>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</si>
  <si>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</si>
  <si>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</si>
  <si>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</si>
  <si>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</si>
  <si>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</si>
  <si>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</si>
  <si>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</si>
  <si>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</si>
  <si>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</si>
  <si>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</si>
  <si>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</si>
  <si>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</si>
  <si>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</si>
  <si>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</si>
  <si>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</si>
  <si>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</si>
  <si>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</si>
  <si>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</si>
  <si>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</si>
  <si>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</si>
  <si>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</si>
  <si>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</si>
  <si>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</si>
  <si>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</si>
  <si>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</si>
  <si>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</si>
  <si>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</si>
  <si>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</si>
  <si>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</si>
  <si>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</si>
  <si>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</si>
  <si>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</si>
  <si>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</si>
  <si>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</si>
  <si>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</si>
  <si>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</si>
  <si>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</si>
  <si>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</si>
  <si>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</si>
  <si>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</si>
  <si>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</si>
  <si>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</si>
  <si>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</si>
  <si>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</si>
  <si>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</si>
  <si>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</si>
  <si>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</si>
  <si>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</si>
  <si>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</si>
  <si>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</si>
  <si>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</si>
  <si>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</si>
  <si>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</si>
  <si>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</si>
  <si>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</si>
  <si>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</si>
  <si>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</si>
  <si>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</si>
  <si>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</si>
  <si>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</si>
  <si>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</si>
  <si>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</si>
  <si>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</si>
  <si>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</si>
  <si>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</si>
  <si>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</si>
  <si>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</si>
  <si>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</si>
  <si>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</si>
  <si>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</si>
  <si>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</si>
  <si>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</si>
  <si>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</si>
  <si>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</si>
  <si>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</si>
  <si>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</si>
  <si>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</si>
  <si>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</si>
  <si>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</si>
  <si>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</si>
  <si>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</si>
  <si>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</si>
  <si>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</si>
  <si>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</si>
  <si>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</si>
  <si>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</si>
  <si>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</si>
  <si>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</si>
  <si>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</si>
  <si>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</si>
  <si>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</si>
  <si>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</si>
  <si>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</si>
  <si>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</si>
  <si>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</si>
  <si>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</si>
  <si>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</si>
  <si>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</si>
  <si>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</si>
  <si>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</si>
  <si>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</si>
  <si>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</si>
  <si>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</si>
  <si>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</si>
  <si>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</si>
  <si>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</si>
  <si>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</si>
  <si>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</si>
  <si>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</si>
  <si>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</si>
  <si>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</si>
  <si>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</si>
  <si>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</si>
  <si>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</si>
  <si>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</si>
  <si>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</si>
  <si>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</si>
  <si>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</si>
  <si>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</si>
  <si>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</si>
  <si>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</si>
  <si>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</si>
  <si>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</si>
  <si>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</si>
  <si>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</si>
  <si>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</si>
  <si>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</si>
  <si>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</si>
  <si>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</si>
  <si>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</si>
  <si>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</si>
  <si>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</si>
  <si>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</si>
  <si>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</si>
  <si>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</si>
  <si>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</si>
  <si>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</si>
  <si>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</si>
  <si>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</si>
  <si>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</si>
  <si>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</si>
  <si>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</si>
  <si>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</si>
  <si>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</si>
  <si>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</si>
  <si>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</si>
  <si>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</si>
  <si>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</si>
  <si>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</si>
  <si>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</si>
  <si>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</si>
  <si>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</si>
  <si>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</si>
  <si>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</si>
  <si>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</si>
  <si>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</si>
  <si>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</si>
  <si>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</si>
  <si>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</si>
  <si>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</si>
  <si>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</si>
  <si>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</si>
  <si>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</si>
  <si>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</si>
  <si>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</si>
  <si>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</si>
  <si>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</si>
  <si>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</si>
  <si>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</si>
  <si>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</si>
  <si>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</si>
  <si>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</si>
  <si>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</si>
  <si>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</si>
  <si>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</si>
  <si>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</si>
  <si>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</si>
  <si>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</si>
  <si>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</si>
  <si>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</si>
  <si>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</si>
  <si>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</si>
  <si>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</si>
  <si>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</si>
  <si>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</si>
  <si>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</si>
  <si>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</si>
  <si>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</si>
  <si>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</si>
  <si>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</si>
  <si>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</si>
  <si>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</si>
  <si>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</si>
  <si>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</si>
  <si>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</si>
  <si>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</si>
  <si>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</si>
  <si>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</si>
  <si>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</si>
  <si>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</si>
  <si>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</si>
  <si>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</si>
  <si>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</si>
  <si>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</si>
  <si>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</si>
  <si>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</si>
  <si>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</si>
  <si>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</si>
  <si>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</si>
  <si>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</si>
  <si>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</si>
  <si>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</si>
  <si>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</si>
  <si>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</si>
  <si>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</si>
  <si>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</si>
  <si>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</si>
  <si>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</si>
  <si>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</si>
  <si>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</si>
  <si>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</si>
  <si>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</si>
  <si>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</si>
  <si>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</si>
  <si>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</si>
  <si>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</si>
  <si>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</si>
  <si>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</si>
  <si>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</si>
  <si>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</si>
  <si>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</si>
  <si>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</si>
  <si>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</si>
  <si>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</si>
  <si>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</si>
  <si>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</si>
  <si>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</si>
  <si>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</si>
  <si>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</si>
  <si>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</si>
  <si>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</si>
  <si>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</si>
  <si>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</si>
  <si>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</si>
  <si>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</si>
  <si>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</si>
  <si>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</si>
  <si>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</si>
  <si>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</si>
  <si>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</si>
  <si>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</si>
  <si>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</si>
  <si>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</si>
  <si>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</si>
  <si>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</si>
  <si>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</si>
  <si>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</si>
  <si>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</si>
  <si>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</si>
  <si>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</si>
  <si>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</si>
  <si>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</si>
  <si>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</si>
  <si>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</si>
  <si>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</si>
  <si>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</si>
  <si>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</si>
  <si>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</si>
  <si>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</si>
  <si>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</si>
  <si>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</si>
  <si>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</si>
  <si>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</si>
  <si>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</si>
  <si>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</si>
  <si>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</si>
  <si>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</si>
  <si>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</si>
  <si>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</si>
  <si>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</si>
  <si>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</si>
  <si>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</si>
  <si>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</si>
  <si>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</si>
  <si>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</si>
  <si>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</si>
  <si>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</si>
  <si>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</si>
  <si>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</si>
  <si>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</si>
  <si>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</si>
  <si>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</si>
  <si>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</si>
  <si>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</si>
  <si>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</si>
  <si>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</si>
  <si>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</si>
  <si>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</si>
  <si>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</si>
  <si>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</si>
  <si>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</si>
  <si>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</si>
  <si>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</si>
  <si>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</si>
  <si>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</si>
  <si>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</si>
  <si>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</si>
  <si>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</si>
  <si>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</si>
  <si>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</si>
  <si>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</si>
  <si>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</si>
  <si>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</si>
  <si>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</si>
  <si>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</si>
  <si>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</si>
  <si>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</si>
  <si>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</si>
  <si>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</si>
  <si>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</si>
  <si>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</si>
  <si>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</si>
  <si>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</si>
  <si>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</si>
  <si>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</si>
  <si>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</si>
  <si>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</si>
  <si>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</si>
  <si>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</si>
  <si>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</si>
  <si>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</si>
  <si>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</si>
  <si>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</si>
  <si>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</si>
  <si>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</si>
  <si>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</si>
  <si>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</si>
  <si>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</si>
  <si>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</si>
  <si>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</si>
  <si>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</si>
  <si>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</si>
  <si>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</si>
  <si>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</si>
  <si>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</si>
  <si>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</si>
  <si>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</si>
  <si>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</si>
  <si>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</si>
  <si>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</si>
  <si>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</si>
  <si>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</si>
  <si>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</si>
  <si>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</si>
  <si>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</si>
  <si>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</si>
  <si>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</si>
  <si>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</si>
  <si>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</si>
  <si>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</si>
  <si>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</si>
  <si>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</si>
  <si>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</si>
  <si>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</si>
  <si>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</si>
  <si>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</si>
  <si>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</si>
  <si>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</si>
  <si>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</si>
  <si>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</si>
  <si>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</si>
  <si>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</si>
  <si>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</si>
  <si>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</si>
  <si>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</si>
  <si>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</si>
  <si>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</si>
  <si>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</si>
  <si>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</si>
  <si>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</si>
  <si>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</si>
  <si>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</si>
  <si>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</si>
  <si>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</si>
  <si>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</si>
  <si>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</si>
  <si>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</si>
  <si>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</si>
  <si>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</si>
  <si>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</si>
  <si>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</si>
  <si>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</si>
  <si>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</si>
  <si>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</si>
  <si>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</si>
  <si>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</si>
  <si>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</si>
  <si>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</si>
  <si>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</si>
  <si>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</si>
  <si>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</si>
  <si>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</si>
  <si>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</si>
  <si>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</si>
  <si>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</si>
  <si>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</si>
  <si>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</si>
  <si>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</si>
  <si>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</si>
  <si>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</si>
  <si>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</si>
  <si>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</si>
  <si>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</si>
  <si>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</si>
  <si>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</si>
  <si>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</si>
  <si>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</si>
  <si>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</si>
  <si>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</si>
  <si>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</si>
  <si>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</si>
  <si>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</si>
  <si>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</si>
  <si>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</si>
  <si>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</si>
  <si>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</si>
  <si>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</si>
  <si>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</si>
  <si>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</si>
  <si>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</si>
  <si>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</si>
  <si>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</si>
  <si>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</si>
  <si>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</si>
  <si>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</si>
  <si>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</si>
  <si>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</si>
  <si>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</si>
  <si>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</si>
  <si>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</si>
  <si>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</si>
  <si>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</si>
  <si>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</si>
  <si>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</si>
  <si>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</si>
  <si>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</si>
  <si>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</si>
  <si>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</si>
  <si>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</si>
  <si>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</si>
  <si>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</si>
  <si>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</si>
  <si>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</si>
  <si>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</si>
  <si>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</si>
  <si>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</si>
  <si>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</si>
  <si>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</si>
  <si>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</si>
  <si>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</si>
  <si>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</si>
  <si>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</si>
  <si>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</si>
  <si>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</si>
  <si>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</si>
  <si>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</si>
  <si>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</si>
  <si>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</si>
  <si>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</si>
  <si>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</si>
  <si>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</si>
  <si>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</si>
  <si>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</si>
  <si>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</si>
  <si>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</si>
  <si>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</si>
  <si>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</si>
  <si>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</si>
  <si>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</si>
  <si>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</si>
  <si>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</si>
  <si>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</si>
  <si>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</si>
  <si>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</si>
  <si>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</si>
  <si>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</si>
  <si>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</si>
  <si>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</si>
  <si>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</si>
  <si>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</si>
  <si>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</si>
  <si>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</si>
  <si>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</si>
  <si>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</si>
  <si>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</si>
  <si>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</si>
  <si>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</si>
  <si>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</si>
  <si>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</si>
  <si>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</si>
  <si>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</si>
  <si>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</si>
  <si>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</si>
  <si>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</si>
  <si>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</si>
  <si>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</si>
  <si>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</si>
  <si>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</si>
  <si>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</si>
  <si>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</si>
  <si>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</si>
  <si>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</si>
  <si>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</si>
  <si>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</si>
  <si>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</si>
  <si>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</si>
  <si>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</si>
  <si>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</si>
  <si>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</si>
  <si>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</si>
  <si>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</si>
  <si>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</si>
  <si>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</si>
  <si>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</si>
  <si>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</si>
  <si>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</si>
  <si>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</si>
  <si>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</si>
  <si>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</si>
  <si>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</si>
  <si>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</si>
  <si>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</si>
  <si>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</si>
  <si>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</si>
  <si>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</si>
  <si>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</si>
  <si>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</si>
  <si>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</si>
  <si>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</si>
  <si>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</si>
  <si>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</si>
  <si>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</si>
  <si>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</si>
  <si>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</si>
  <si>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</si>
  <si>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</si>
  <si>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</si>
  <si>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</si>
  <si>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</si>
  <si>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</si>
  <si>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</si>
  <si>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</si>
  <si>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</si>
  <si>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</si>
  <si>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</si>
  <si>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</si>
  <si>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</si>
  <si>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</si>
  <si>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</si>
  <si>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</si>
  <si>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</si>
  <si>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</si>
  <si>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</si>
  <si>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</si>
  <si>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</si>
  <si>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</si>
  <si>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</si>
  <si>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</si>
  <si>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</si>
  <si>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</si>
  <si>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</si>
  <si>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</si>
  <si>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</si>
  <si>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</si>
  <si>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</si>
  <si>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</si>
  <si>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</si>
  <si>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</si>
  <si>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</si>
  <si>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</si>
  <si>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</si>
  <si>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</si>
  <si>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</si>
  <si>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</si>
  <si>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</si>
  <si>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</si>
  <si>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</si>
  <si>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</si>
  <si>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</si>
  <si>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</si>
  <si>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</si>
  <si>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</si>
  <si>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</si>
  <si>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</si>
  <si>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</si>
  <si>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</si>
  <si>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</si>
  <si>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</si>
  <si>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</si>
  <si>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</si>
  <si>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</si>
  <si>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</si>
  <si>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</si>
  <si>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</si>
  <si>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</si>
  <si>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</si>
  <si>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</si>
  <si>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</si>
  <si>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</si>
  <si>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</si>
  <si>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</si>
  <si>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</si>
  <si>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</si>
  <si>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</si>
  <si>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</si>
  <si>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</si>
  <si>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</si>
  <si>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</si>
  <si>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</si>
  <si>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</si>
  <si>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</si>
  <si>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</si>
  <si>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</si>
  <si>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</si>
  <si>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</si>
  <si>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</si>
  <si>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</si>
  <si>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</si>
  <si>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</si>
  <si>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</si>
  <si>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</si>
  <si>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</si>
  <si>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</si>
  <si>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</si>
  <si>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</si>
  <si>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</si>
  <si>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</si>
  <si>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</si>
  <si>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</si>
  <si>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</si>
  <si>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</si>
  <si>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</si>
  <si>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</si>
  <si>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</si>
  <si>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</si>
  <si>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</si>
  <si>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</si>
  <si>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</si>
  <si>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</si>
  <si>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</si>
  <si>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</si>
  <si>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</si>
  <si>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</si>
  <si>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</si>
  <si>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</si>
  <si>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</si>
  <si>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</si>
  <si>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</si>
  <si>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</si>
  <si>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</si>
  <si>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</si>
  <si>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</si>
  <si>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</si>
  <si>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</si>
  <si>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</si>
  <si>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</si>
  <si>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</si>
  <si>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</si>
  <si>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</si>
  <si>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</si>
  <si>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</si>
  <si>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</si>
  <si>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</si>
  <si>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</si>
  <si>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</si>
  <si>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</si>
  <si>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</si>
  <si>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</si>
  <si>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</si>
  <si>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</si>
  <si>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</si>
  <si>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</si>
  <si>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</si>
  <si>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</si>
  <si>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</si>
  <si>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</si>
  <si>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</si>
  <si>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</si>
  <si>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</si>
  <si>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</si>
  <si>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</si>
  <si>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</si>
  <si>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</si>
  <si>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</si>
  <si>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</si>
  <si>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</si>
  <si>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</si>
  <si>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</si>
  <si>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</si>
  <si>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</si>
  <si>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</si>
  <si>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</si>
  <si>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</si>
  <si>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</si>
  <si>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</si>
  <si>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</si>
  <si>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</si>
  <si>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</si>
  <si>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</si>
  <si>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</si>
  <si>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</si>
  <si>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</si>
  <si>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</si>
  <si>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</si>
  <si>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</si>
  <si>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</si>
  <si>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</si>
  <si>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</si>
  <si>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</si>
  <si>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</si>
  <si>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</si>
  <si>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</si>
  <si>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</si>
  <si>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</si>
  <si>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</si>
  <si>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</si>
  <si>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</si>
  <si>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</si>
  <si>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</si>
  <si>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</si>
  <si>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</si>
  <si>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</si>
  <si>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</si>
  <si>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</si>
  <si>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</si>
  <si>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</si>
  <si>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</si>
  <si>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</si>
  <si>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</si>
  <si>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</si>
  <si>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</si>
  <si>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</si>
  <si>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</si>
  <si>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</si>
  <si>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</si>
  <si>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</si>
  <si>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</si>
  <si>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</si>
  <si>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</si>
  <si>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</si>
  <si>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</si>
  <si>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</si>
  <si>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</si>
  <si>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</si>
  <si>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</si>
  <si>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</si>
  <si>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</si>
  <si>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</si>
  <si>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</si>
  <si>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</si>
  <si>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</si>
  <si>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</si>
  <si>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</si>
  <si>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</si>
  <si>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</si>
  <si>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</si>
  <si>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</si>
  <si>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</si>
  <si>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</si>
  <si>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</si>
  <si>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</si>
  <si>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</si>
  <si>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</si>
  <si>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</si>
  <si>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</si>
  <si>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</si>
  <si>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</si>
  <si>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</si>
  <si>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</si>
  <si>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</si>
  <si>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</si>
  <si>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</si>
  <si>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</si>
  <si>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</si>
  <si>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</si>
  <si>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</si>
  <si>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</si>
  <si>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</si>
  <si>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</si>
  <si>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</si>
  <si>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</si>
  <si>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</si>
  <si>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</si>
  <si>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</si>
  <si>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</si>
  <si>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</si>
  <si>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</si>
  <si>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</si>
  <si>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</si>
  <si>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</si>
  <si>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</si>
  <si>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</si>
  <si>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</si>
  <si>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</si>
  <si>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</si>
  <si>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</si>
  <si>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</si>
  <si>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</si>
  <si>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</si>
  <si>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</si>
  <si>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</si>
  <si>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</si>
  <si>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</si>
  <si>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</si>
  <si>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</si>
  <si>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</si>
  <si>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</si>
  <si>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</si>
  <si>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</si>
  <si>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</si>
  <si>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</si>
  <si>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</si>
  <si>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</si>
  <si>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</si>
  <si>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</si>
  <si>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</si>
  <si>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</si>
  <si>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</si>
  <si>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</si>
  <si>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</si>
  <si>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</si>
  <si>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</si>
  <si>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</si>
  <si>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</si>
  <si>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</si>
  <si>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</si>
  <si>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</si>
  <si>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</si>
  <si>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</si>
  <si>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</si>
  <si>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</si>
  <si>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</si>
  <si>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</si>
  <si>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</si>
  <si>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</si>
  <si>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</si>
  <si>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</si>
  <si>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</si>
  <si>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</si>
  <si>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</si>
  <si>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</si>
  <si>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</si>
  <si>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</si>
  <si>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</si>
  <si>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</si>
  <si>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</si>
  <si>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</si>
  <si>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</si>
  <si>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</si>
  <si>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</si>
  <si>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</si>
  <si>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</si>
  <si>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</si>
  <si>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</si>
  <si>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</si>
  <si>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</si>
  <si>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</si>
  <si>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</si>
  <si>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</si>
  <si>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</si>
  <si>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</si>
  <si>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</si>
  <si>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</si>
  <si>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</si>
  <si>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</si>
  <si>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</si>
  <si>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</si>
  <si>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</si>
  <si>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</si>
  <si>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</si>
  <si>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</si>
  <si>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</si>
  <si>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</si>
  <si>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</si>
  <si>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</si>
  <si>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</si>
  <si>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</si>
  <si>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</si>
  <si>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</si>
  <si>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</si>
  <si>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</si>
  <si>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</si>
  <si>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</si>
  <si>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</si>
  <si>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</si>
  <si>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</si>
  <si>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</si>
  <si>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</si>
  <si>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</si>
  <si>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</si>
  <si>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</si>
  <si>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</si>
  <si>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</si>
  <si>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</si>
  <si>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</si>
  <si>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</si>
  <si>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</si>
  <si>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</si>
  <si>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</si>
  <si>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</si>
  <si>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</si>
  <si>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</si>
  <si>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</si>
  <si>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</si>
  <si>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</si>
  <si>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</si>
  <si>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</si>
  <si>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</si>
  <si>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</si>
  <si>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</si>
  <si>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</si>
  <si>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</si>
  <si>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</si>
  <si>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</si>
  <si>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</si>
  <si>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</si>
  <si>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</si>
  <si>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</si>
  <si>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</si>
  <si>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</si>
  <si>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</si>
  <si>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</si>
  <si>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</si>
  <si>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</si>
  <si>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</si>
  <si>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</si>
  <si>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</si>
  <si>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</si>
  <si>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</si>
  <si>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</si>
  <si>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</si>
  <si>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</si>
  <si>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</si>
  <si>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</si>
  <si>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</si>
  <si>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</si>
  <si>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</si>
  <si>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</si>
  <si>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</si>
  <si>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</si>
  <si>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</si>
  <si>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</si>
  <si>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</si>
  <si>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</si>
  <si>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</si>
  <si>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</si>
  <si>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</si>
  <si>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</si>
  <si>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</si>
  <si>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</si>
  <si>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</si>
  <si>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</si>
  <si>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</si>
  <si>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</si>
  <si>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</si>
  <si>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</si>
  <si>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</si>
  <si>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</si>
  <si>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</si>
  <si>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</si>
  <si>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</si>
  <si>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</si>
  <si>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</si>
  <si>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</si>
  <si>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</si>
  <si>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</si>
  <si>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</si>
  <si>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</si>
  <si>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</si>
  <si>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</si>
  <si>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</si>
  <si>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</si>
  <si>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</si>
  <si>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</si>
  <si>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</si>
  <si>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</si>
  <si>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</si>
  <si>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</si>
  <si>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</si>
  <si>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</si>
  <si>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</si>
  <si>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</si>
  <si>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</si>
  <si>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</si>
  <si>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</si>
  <si>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</si>
  <si>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</si>
  <si>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</si>
  <si>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</si>
  <si>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</si>
  <si>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</si>
  <si>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</si>
  <si>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</si>
  <si>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</si>
  <si>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</si>
  <si>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</si>
  <si>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</si>
  <si>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</si>
  <si>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</si>
  <si>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</si>
  <si>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</si>
  <si>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</si>
  <si>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</si>
  <si>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</si>
  <si>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</si>
  <si>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</si>
  <si>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</si>
  <si>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</si>
  <si>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</si>
  <si>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</si>
  <si>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</si>
  <si>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</si>
  <si>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</si>
  <si>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</si>
  <si>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</si>
  <si>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</si>
  <si>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</si>
  <si>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</si>
  <si>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</si>
  <si>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</si>
  <si>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</si>
  <si>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</si>
  <si>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</si>
  <si>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</si>
  <si>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</si>
  <si>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</si>
  <si>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</si>
  <si>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</si>
  <si>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</si>
  <si>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</si>
  <si>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</si>
  <si>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</si>
  <si>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</si>
  <si>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</si>
  <si>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</si>
  <si>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</si>
  <si>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</si>
  <si>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</si>
  <si>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</si>
  <si>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</si>
  <si>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</si>
  <si>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</si>
  <si>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</si>
  <si>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</si>
  <si>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</si>
  <si>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</si>
  <si>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</si>
  <si>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</si>
  <si>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</si>
  <si>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</si>
  <si>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</si>
  <si>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</si>
  <si>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</si>
  <si>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</si>
  <si>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</si>
  <si>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</si>
  <si>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</si>
  <si>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</si>
  <si>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</si>
  <si>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</si>
  <si>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</si>
  <si>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</si>
  <si>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</si>
  <si>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</si>
  <si>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</si>
  <si>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</si>
  <si>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</si>
  <si>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</si>
  <si>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</si>
  <si>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</si>
  <si>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</si>
  <si>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</si>
  <si>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</si>
  <si>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</si>
  <si>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</si>
  <si>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</si>
  <si>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</si>
  <si>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</si>
  <si>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</si>
  <si>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</si>
  <si>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</si>
  <si>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</si>
  <si>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</si>
  <si>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</si>
  <si>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</si>
  <si>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</si>
  <si>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</si>
  <si>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</si>
  <si>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</si>
  <si>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</si>
  <si>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</si>
  <si>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</si>
  <si>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</si>
  <si>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</si>
  <si>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</si>
  <si>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</si>
  <si>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</si>
  <si>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</si>
  <si>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</si>
  <si>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</si>
  <si>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</si>
  <si>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</si>
  <si>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</si>
  <si>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</si>
  <si>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</si>
  <si>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</si>
  <si>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</si>
  <si>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</si>
  <si>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</si>
  <si>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</si>
  <si>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</si>
  <si>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</si>
  <si>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</si>
  <si>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</si>
  <si>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</si>
  <si>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</si>
  <si>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</si>
  <si>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</si>
  <si>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</si>
  <si>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</si>
  <si>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</si>
  <si>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</si>
  <si>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</si>
  <si>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</si>
  <si>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</si>
  <si>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</si>
  <si>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</si>
  <si>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</si>
  <si>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</si>
  <si>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</si>
  <si>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</si>
  <si>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</si>
  <si>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</si>
  <si>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</si>
  <si>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</si>
  <si>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</si>
  <si>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</si>
  <si>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</si>
  <si>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</si>
  <si>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</si>
  <si>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</si>
  <si>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</si>
  <si>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</si>
  <si>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</si>
  <si>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</si>
  <si>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</si>
  <si>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</si>
  <si>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</si>
  <si>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</si>
  <si>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</si>
  <si>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</si>
  <si>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</si>
  <si>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</si>
  <si>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</si>
  <si>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</si>
  <si>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</si>
  <si>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</si>
  <si>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</si>
  <si>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</si>
  <si>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</si>
  <si>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</si>
  <si>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</si>
  <si>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</si>
  <si>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</si>
  <si>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</si>
  <si>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</si>
  <si>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</si>
  <si>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</si>
  <si>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</si>
  <si>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</si>
  <si>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</si>
  <si>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</si>
  <si>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</si>
  <si>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</si>
  <si>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</si>
  <si>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</si>
  <si>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</si>
  <si>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</si>
  <si>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</si>
  <si>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</si>
  <si>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</si>
  <si>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</si>
  <si>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</si>
  <si>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</si>
  <si>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</si>
  <si>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</si>
  <si>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</si>
  <si>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</si>
  <si>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</si>
  <si>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</si>
  <si>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</si>
  <si>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</si>
  <si>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</si>
  <si>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</si>
  <si>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</si>
  <si>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</si>
  <si>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</si>
  <si>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</si>
  <si>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</si>
  <si>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</si>
  <si>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</si>
  <si>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</si>
  <si>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</si>
  <si>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</si>
  <si>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</si>
  <si>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</si>
  <si>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</si>
  <si>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</si>
  <si>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</si>
  <si>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</si>
  <si>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</si>
  <si>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</si>
  <si>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</si>
  <si>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</si>
  <si>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</si>
  <si>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</si>
  <si>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</si>
  <si>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</si>
  <si>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</si>
  <si>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</si>
  <si>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</si>
  <si>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</si>
  <si>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</si>
  <si>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</si>
  <si>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</si>
  <si>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</si>
  <si>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</si>
  <si>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</si>
  <si>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</si>
  <si>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</si>
  <si>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</si>
  <si>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</si>
  <si>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</si>
  <si>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</si>
  <si>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</si>
  <si>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</si>
  <si>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</si>
  <si>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</si>
  <si>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</si>
  <si>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</si>
  <si>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</si>
  <si>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</si>
  <si>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</si>
  <si>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</si>
  <si>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</si>
  <si>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</si>
  <si>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</si>
  <si>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</si>
  <si>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</si>
  <si>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</si>
  <si>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</si>
  <si>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</si>
  <si>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</si>
  <si>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</si>
  <si>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</si>
  <si>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</si>
  <si>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</si>
  <si>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</si>
  <si>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</si>
  <si>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</si>
  <si>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</si>
  <si>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</si>
  <si>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</si>
  <si>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</si>
  <si>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</si>
  <si>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</si>
  <si>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</si>
  <si>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</si>
  <si>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</si>
  <si>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</si>
  <si>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</si>
  <si>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</si>
  <si>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</si>
  <si>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</si>
  <si>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</si>
  <si>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</si>
  <si>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</si>
  <si>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</si>
  <si>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</si>
  <si>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</si>
  <si>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</si>
  <si>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</si>
  <si>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</si>
  <si>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</si>
  <si>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</si>
  <si>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</si>
  <si>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</si>
  <si>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</si>
  <si>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</si>
  <si>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</si>
  <si>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</si>
  <si>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</si>
  <si>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</si>
  <si>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</si>
  <si>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</si>
  <si>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</si>
  <si>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</si>
  <si>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</si>
  <si>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</si>
  <si>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</si>
  <si>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</si>
  <si>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</si>
  <si>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</si>
  <si>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</si>
  <si>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</si>
  <si>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</si>
  <si>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</si>
  <si>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</si>
  <si>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</si>
  <si>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</si>
  <si>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</si>
  <si>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</si>
  <si>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</si>
  <si>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</si>
  <si>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</si>
  <si>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</si>
  <si>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</si>
  <si>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</si>
  <si>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</si>
  <si>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</si>
  <si>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</si>
  <si>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</si>
  <si>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</si>
  <si>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</si>
  <si>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</si>
  <si>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</si>
  <si>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</si>
  <si>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</si>
  <si>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</si>
  <si>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</si>
  <si>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</si>
  <si>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</si>
  <si>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</si>
  <si>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</si>
  <si>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</si>
  <si>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</si>
  <si>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</si>
  <si>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</si>
  <si>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</si>
  <si>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</si>
  <si>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</si>
  <si>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</si>
  <si>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</si>
  <si>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</si>
  <si>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</si>
  <si>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</si>
  <si>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</si>
  <si>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</si>
  <si>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</si>
  <si>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</si>
  <si>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</si>
  <si>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</si>
  <si>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</si>
  <si>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</si>
  <si>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</si>
  <si>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</si>
  <si>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</si>
  <si>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</si>
  <si>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</si>
  <si>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</si>
  <si>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</si>
  <si>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</si>
  <si>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</si>
  <si>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</si>
  <si>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</si>
  <si>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</si>
  <si>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</si>
  <si>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</si>
  <si>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</si>
  <si>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</si>
  <si>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</si>
  <si>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</si>
  <si>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</si>
  <si>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</si>
  <si>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</si>
  <si>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</si>
  <si>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</si>
  <si>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</si>
  <si>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</si>
  <si>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</si>
  <si>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</si>
  <si>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</si>
  <si>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</si>
  <si>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</si>
  <si>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</si>
  <si>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</si>
  <si>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</si>
  <si>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</si>
  <si>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</si>
  <si>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</si>
  <si>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</si>
  <si>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</si>
  <si>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</si>
  <si>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</si>
  <si>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</si>
  <si>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</si>
  <si>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</si>
  <si>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</si>
  <si>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</si>
  <si>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</si>
  <si>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</si>
  <si>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</si>
  <si>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</si>
  <si>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</si>
  <si>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</si>
  <si>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</si>
  <si>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</si>
  <si>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</si>
  <si>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</si>
  <si>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</si>
  <si>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</si>
  <si>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</si>
  <si>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</si>
  <si>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</si>
  <si>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</si>
  <si>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</si>
  <si>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</si>
  <si>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</si>
  <si>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</si>
  <si>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</si>
  <si>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</si>
  <si>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</si>
  <si>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</si>
  <si>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</si>
  <si>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</si>
  <si>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</si>
  <si>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</si>
  <si>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</si>
  <si>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</si>
  <si>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</si>
  <si>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</si>
  <si>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</si>
  <si>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</si>
  <si>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</si>
  <si>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</si>
  <si>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</si>
  <si>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</si>
  <si>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</si>
  <si>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</si>
  <si>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</si>
  <si>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</si>
  <si>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</si>
  <si>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</si>
  <si>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</si>
  <si>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</si>
  <si>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</si>
  <si>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</si>
  <si>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</si>
  <si>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</si>
  <si>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</si>
  <si>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</si>
  <si>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</si>
  <si>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</si>
  <si>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</si>
  <si>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</si>
  <si>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</si>
  <si>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</si>
  <si>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</si>
  <si>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</si>
  <si>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</si>
  <si>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</si>
  <si>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</si>
  <si>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</si>
  <si>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</si>
  <si>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</si>
  <si>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</si>
  <si>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</si>
  <si>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</si>
  <si>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</si>
  <si>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</si>
  <si>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</si>
  <si>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</si>
  <si>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</si>
  <si>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</si>
  <si>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</si>
  <si>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</si>
  <si>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</si>
  <si>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</si>
  <si>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</si>
  <si>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</si>
  <si>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</si>
  <si>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</si>
  <si>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</si>
  <si>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</si>
  <si>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</si>
  <si>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</si>
  <si>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</si>
  <si>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</si>
  <si>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</si>
  <si>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</si>
  <si>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</si>
  <si>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</si>
  <si>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</si>
  <si>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</si>
  <si>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</si>
  <si>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</si>
  <si>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</si>
  <si>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</si>
  <si>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</si>
  <si>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</si>
  <si>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</si>
  <si>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</si>
  <si>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</si>
  <si>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</si>
  <si>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</si>
  <si>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</si>
  <si>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</si>
  <si>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</si>
  <si>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</si>
  <si>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</si>
  <si>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</si>
  <si>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</si>
  <si>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</si>
  <si>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</si>
  <si>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</si>
  <si>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</si>
  <si>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</si>
  <si>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</si>
  <si>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</si>
  <si>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</si>
  <si>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</si>
  <si>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</si>
  <si>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</si>
  <si>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</si>
  <si>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</si>
  <si>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</si>
  <si>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</si>
  <si>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</si>
  <si>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</si>
  <si>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</si>
  <si>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</si>
  <si>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</si>
  <si>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</si>
  <si>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</si>
  <si>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</si>
  <si>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</si>
  <si>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</si>
  <si>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</si>
  <si>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</si>
  <si>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</si>
  <si>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</si>
  <si>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</si>
  <si>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</si>
  <si>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</si>
  <si>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</si>
  <si>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</si>
  <si>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</si>
  <si>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</si>
  <si>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</si>
  <si>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</si>
  <si>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</si>
  <si>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</si>
  <si>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</si>
  <si>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</si>
  <si>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</si>
  <si>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</si>
  <si>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</si>
  <si>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</si>
  <si>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</si>
  <si>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</si>
  <si>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</si>
  <si>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</si>
  <si>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</si>
  <si>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</si>
  <si>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</si>
  <si>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</si>
  <si>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</si>
  <si>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</si>
  <si>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</si>
  <si>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</si>
  <si>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</si>
  <si>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</si>
  <si>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</si>
  <si>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</si>
  <si>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</si>
  <si>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</si>
  <si>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</si>
  <si>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</si>
  <si>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</si>
  <si>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</si>
  <si>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</si>
  <si>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</si>
  <si>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</si>
  <si>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</si>
  <si>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</si>
  <si>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</si>
  <si>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</si>
  <si>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</si>
  <si>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</si>
  <si>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</si>
  <si>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</si>
  <si>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</si>
  <si>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</si>
  <si>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</si>
  <si>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</si>
  <si>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</si>
  <si>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</si>
  <si>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</si>
  <si>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</si>
  <si>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</si>
  <si>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</si>
  <si>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</si>
  <si>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</si>
  <si>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</si>
  <si>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</si>
  <si>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</si>
  <si>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</si>
  <si>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</si>
  <si>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</si>
  <si>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</si>
  <si>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</si>
  <si>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</si>
  <si>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</si>
  <si>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</si>
  <si>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</si>
  <si>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</si>
  <si>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</si>
  <si>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</si>
  <si>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</si>
  <si>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</si>
  <si>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</si>
  <si>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</si>
  <si>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</si>
  <si>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</si>
  <si>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</si>
  <si>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</si>
  <si>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</si>
  <si>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</si>
  <si>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</si>
  <si>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</si>
  <si>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</si>
  <si>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</si>
  <si>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</si>
  <si>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</si>
  <si>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</si>
  <si>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</si>
  <si>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</si>
  <si>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</si>
  <si>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</si>
  <si>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</si>
  <si>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</si>
  <si>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</si>
  <si>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</si>
  <si>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</si>
  <si>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</si>
  <si>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</si>
  <si>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</si>
  <si>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</si>
  <si>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</si>
  <si>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</si>
  <si>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</si>
  <si>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</si>
  <si>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</si>
  <si>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</si>
  <si>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</si>
  <si>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</si>
  <si>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</si>
  <si>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</si>
  <si>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</si>
  <si>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</si>
  <si>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</si>
  <si>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</si>
  <si>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</si>
  <si>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</si>
  <si>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</si>
  <si>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</si>
  <si>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</si>
  <si>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</si>
  <si>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</si>
  <si>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</si>
  <si>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</si>
  <si>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</si>
  <si>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</si>
  <si>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</si>
  <si>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</si>
  <si>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</si>
  <si>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</si>
  <si>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</si>
  <si>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</si>
  <si>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</si>
  <si>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</si>
  <si>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</si>
  <si>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</si>
  <si>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</si>
  <si>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</si>
  <si>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</si>
  <si>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</si>
  <si>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</si>
  <si>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</si>
  <si>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</si>
  <si>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</si>
  <si>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</si>
  <si>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</si>
  <si>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</si>
  <si>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</si>
  <si>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</si>
  <si>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</si>
  <si>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</si>
  <si>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</si>
  <si>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</si>
  <si>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</si>
  <si>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</si>
  <si>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</si>
  <si>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</si>
  <si>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</si>
  <si>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</si>
  <si>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</si>
  <si>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</si>
  <si>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</si>
  <si>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</si>
  <si>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</si>
  <si>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</si>
  <si>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</si>
  <si>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</si>
  <si>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</si>
  <si>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</si>
  <si>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</si>
  <si>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</si>
  <si>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</si>
  <si>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</si>
  <si>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</si>
  <si>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</si>
  <si>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</si>
  <si>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</si>
  <si>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</si>
  <si>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</si>
  <si>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</si>
  <si>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</si>
  <si>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</si>
  <si>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</si>
  <si>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</si>
  <si>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</si>
  <si>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</si>
  <si>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</si>
  <si>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</si>
  <si>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</si>
  <si>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</si>
  <si>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</si>
  <si>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</si>
  <si>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</si>
  <si>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</si>
  <si>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</si>
  <si>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</si>
  <si>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</si>
  <si>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</si>
  <si>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</si>
  <si>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</si>
  <si>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</si>
  <si>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</si>
  <si>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</si>
  <si>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</si>
  <si>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</si>
  <si>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</si>
  <si>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</si>
  <si>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</si>
  <si>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</si>
  <si>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</si>
  <si>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</si>
  <si>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</si>
  <si>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</si>
  <si>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</si>
  <si>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</si>
  <si>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</si>
  <si>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</si>
  <si>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</si>
  <si>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</si>
  <si>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</si>
  <si>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</si>
  <si>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</si>
  <si>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</si>
  <si>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</si>
  <si>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</si>
  <si>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</si>
  <si>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</si>
  <si>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</si>
  <si>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</si>
  <si>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</si>
  <si>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</si>
  <si>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</si>
  <si>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</si>
  <si>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</si>
  <si>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</si>
  <si>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</si>
  <si>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</si>
  <si>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</si>
  <si>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</si>
  <si>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</si>
  <si>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</si>
  <si>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</si>
  <si>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</si>
  <si>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</si>
  <si>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</si>
  <si>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</si>
  <si>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</si>
  <si>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</si>
  <si>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</si>
  <si>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</si>
  <si>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</si>
  <si>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</si>
  <si>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</si>
  <si>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</si>
  <si>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</si>
  <si>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</si>
  <si>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</si>
  <si>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</si>
  <si>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</si>
  <si>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</si>
  <si>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</si>
  <si>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</si>
  <si>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</si>
  <si>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</si>
  <si>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</si>
  <si>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</si>
  <si>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</si>
  <si>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</si>
  <si>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</si>
  <si>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</si>
  <si>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</si>
  <si>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</si>
  <si>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</si>
  <si>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</si>
  <si>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</si>
  <si>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</si>
  <si>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</si>
  <si>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</si>
  <si>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</si>
  <si>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</si>
  <si>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</si>
  <si>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</si>
  <si>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</si>
  <si>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</si>
  <si>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</si>
  <si>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</si>
  <si>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</si>
  <si>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</si>
  <si>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</si>
  <si>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</si>
  <si>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</si>
  <si>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</si>
  <si>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</si>
  <si>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</si>
  <si>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</si>
  <si>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</si>
  <si>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</si>
  <si>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</si>
  <si>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</si>
  <si>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</si>
  <si>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</si>
  <si>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</si>
  <si>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</si>
  <si>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</si>
  <si>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</si>
  <si>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</si>
  <si>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</si>
  <si>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</si>
  <si>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</si>
  <si>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</si>
  <si>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</si>
  <si>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</si>
  <si>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</si>
  <si>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</si>
  <si>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</si>
  <si>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</si>
  <si>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</si>
  <si>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</si>
  <si>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</si>
  <si>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</si>
  <si>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</si>
  <si>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</si>
  <si>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</si>
  <si>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</si>
  <si>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</si>
  <si>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</si>
  <si>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</si>
  <si>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</si>
  <si>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</si>
  <si>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</si>
  <si>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</si>
  <si>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</si>
  <si>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</si>
  <si>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</si>
  <si>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</si>
  <si>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</si>
  <si>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</si>
  <si>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</si>
  <si>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</si>
  <si>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</si>
  <si>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</si>
  <si>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</si>
  <si>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</si>
  <si>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</si>
  <si>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</si>
  <si>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</si>
  <si>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</si>
  <si>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</si>
  <si>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</si>
  <si>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</si>
  <si>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</si>
  <si>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</si>
  <si>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</si>
  <si>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</si>
  <si>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</si>
  <si>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</si>
  <si>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</si>
  <si>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</si>
  <si>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</si>
  <si>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</si>
  <si>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</si>
  <si>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</si>
  <si>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</si>
  <si>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</si>
  <si>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</si>
  <si>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</si>
  <si>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</si>
  <si>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</si>
  <si>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</si>
  <si>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</si>
  <si>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</si>
  <si>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</si>
  <si>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</si>
  <si>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</si>
  <si>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</si>
  <si>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</si>
  <si>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</si>
  <si>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</si>
  <si>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</si>
  <si>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</si>
  <si>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</si>
  <si>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</si>
  <si>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</si>
  <si>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</si>
  <si>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</si>
  <si>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</si>
  <si>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</si>
  <si>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</si>
  <si>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</si>
  <si>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</si>
  <si>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</si>
  <si>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</si>
  <si>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</si>
  <si>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</si>
  <si>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</si>
  <si>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</si>
  <si>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</si>
  <si>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</si>
  <si>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</si>
  <si>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</si>
  <si>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</si>
  <si>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</si>
  <si>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</si>
  <si>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</si>
  <si>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</si>
  <si>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</si>
  <si>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</si>
  <si>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</si>
  <si>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</si>
  <si>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</si>
  <si>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</si>
  <si>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</si>
  <si>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</si>
  <si>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</si>
  <si>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</si>
  <si>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</si>
  <si>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</si>
  <si>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</si>
  <si>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</si>
  <si>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</si>
  <si>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</si>
  <si>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</si>
  <si>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</si>
  <si>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</si>
  <si>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</si>
  <si>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</si>
  <si>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</si>
  <si>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</si>
  <si>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</si>
  <si>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</si>
  <si>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</si>
  <si>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</si>
  <si>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</si>
  <si>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</si>
  <si>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</si>
  <si>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</si>
  <si>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</si>
  <si>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</si>
  <si>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</si>
  <si>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</si>
  <si>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</si>
  <si>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</si>
  <si>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</si>
  <si>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</si>
  <si>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</si>
  <si>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</si>
  <si>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</si>
  <si>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</si>
  <si>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</si>
  <si>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</si>
  <si>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</si>
  <si>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</si>
  <si>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</si>
  <si>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</si>
  <si>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</si>
  <si>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</si>
  <si>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</si>
  <si>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</si>
  <si>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</si>
  <si>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</si>
  <si>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</si>
  <si>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</si>
  <si>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</si>
  <si>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</si>
  <si>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</si>
  <si>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</si>
  <si>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</si>
  <si>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</si>
  <si>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</si>
  <si>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</si>
  <si>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</si>
  <si>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</si>
  <si>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</si>
  <si>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</si>
  <si>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</si>
  <si>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</si>
  <si>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</si>
  <si>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</si>
  <si>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</si>
  <si>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</si>
  <si>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</si>
  <si>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</si>
  <si>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</si>
  <si>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</si>
  <si>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</si>
  <si>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</si>
  <si>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</si>
  <si>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</si>
  <si>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</si>
  <si>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</si>
  <si>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</si>
  <si>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</si>
  <si>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</si>
  <si>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</si>
  <si>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</si>
  <si>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</si>
  <si>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</si>
  <si>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</si>
  <si>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</si>
  <si>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</si>
  <si>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</si>
  <si>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</si>
  <si>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</si>
  <si>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</si>
  <si>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</si>
  <si>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</si>
  <si>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</si>
  <si>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</si>
  <si>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</si>
  <si>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</si>
  <si>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</si>
  <si>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</si>
  <si>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</si>
  <si>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</si>
  <si>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</si>
  <si>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</si>
  <si>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</si>
  <si>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</si>
  <si>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</si>
  <si>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</si>
  <si>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</si>
  <si>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</si>
  <si>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</si>
  <si>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</si>
  <si>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</si>
  <si>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</si>
  <si>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</si>
  <si>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</si>
  <si>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</si>
  <si>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</si>
  <si>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</si>
  <si>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</si>
  <si>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</si>
  <si>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</si>
  <si>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</si>
  <si>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</si>
  <si>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</si>
  <si>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</si>
  <si>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</si>
  <si>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</si>
  <si>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</si>
  <si>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</si>
  <si>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</si>
  <si>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</si>
  <si>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</si>
  <si>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</si>
  <si>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</si>
  <si>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</si>
  <si>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</si>
  <si>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</si>
  <si>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</si>
  <si>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</si>
  <si>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</si>
  <si>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</si>
  <si>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</si>
  <si>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</si>
  <si>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</si>
  <si>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</si>
  <si>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</si>
  <si>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</si>
  <si>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</si>
  <si>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</si>
  <si>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</si>
  <si>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</si>
  <si>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</si>
  <si>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</si>
  <si>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</si>
  <si>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</si>
  <si>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</si>
  <si>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</si>
  <si>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</si>
  <si>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</si>
  <si>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</si>
  <si>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</si>
  <si>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</si>
  <si>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</si>
  <si>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</si>
  <si>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</si>
  <si>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</si>
  <si>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</si>
  <si>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</si>
  <si>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</si>
  <si>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</si>
  <si>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</si>
  <si>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</si>
  <si>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</si>
  <si>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</si>
  <si>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</si>
  <si>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</si>
  <si>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</si>
  <si>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</si>
  <si>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</si>
  <si>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</si>
  <si>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</si>
  <si>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</si>
  <si>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</si>
  <si>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</si>
  <si>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</si>
  <si>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</si>
  <si>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</si>
  <si>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</si>
  <si>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</si>
  <si>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</si>
  <si>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</si>
  <si>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</si>
  <si>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</si>
  <si>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</si>
  <si>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</si>
  <si>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</si>
  <si>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</si>
  <si>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</si>
  <si>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</si>
  <si>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</si>
  <si>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</si>
  <si>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</si>
  <si>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</si>
  <si>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</si>
  <si>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</si>
  <si>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</si>
  <si>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</si>
  <si>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</si>
  <si>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</si>
  <si>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</si>
  <si>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</si>
  <si>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</si>
  <si>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</si>
  <si>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</si>
  <si>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</si>
  <si>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</si>
  <si>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</si>
  <si>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</si>
  <si>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</si>
  <si>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</si>
  <si>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</si>
  <si>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</si>
  <si>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</si>
  <si>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</si>
  <si>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</si>
  <si>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</si>
  <si>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</si>
  <si>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</si>
  <si>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</si>
  <si>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</si>
  <si>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</si>
  <si>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</si>
  <si>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</si>
  <si>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</si>
  <si>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</si>
  <si>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</si>
  <si>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</si>
  <si>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</si>
  <si>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</si>
  <si>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</si>
  <si>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</si>
  <si>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</si>
  <si>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</si>
  <si>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</si>
  <si>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</si>
  <si>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</si>
  <si>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</si>
  <si>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</si>
  <si>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</si>
  <si>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</si>
  <si>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</si>
  <si>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</si>
  <si>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</si>
  <si>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</si>
  <si>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</si>
  <si>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</si>
  <si>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</si>
  <si>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</si>
  <si>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</si>
  <si>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</si>
  <si>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</si>
  <si>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</si>
  <si>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</si>
  <si>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</si>
  <si>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</si>
  <si>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</si>
  <si>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</si>
  <si>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</si>
  <si>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</si>
  <si>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</si>
  <si>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</si>
  <si>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</si>
  <si>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</si>
  <si>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</si>
  <si>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</si>
  <si>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</si>
  <si>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</si>
  <si>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</si>
  <si>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</si>
  <si>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</si>
  <si>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</si>
  <si>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</si>
  <si>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</si>
  <si>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</si>
  <si>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</si>
  <si>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</si>
  <si>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</si>
  <si>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</si>
  <si>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</si>
  <si>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</si>
  <si>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</si>
  <si>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</si>
  <si>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</si>
  <si>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</si>
  <si>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</si>
  <si>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</si>
  <si>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</si>
  <si>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</si>
  <si>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</si>
  <si>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</si>
  <si>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</si>
  <si>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</si>
  <si>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</si>
  <si>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</si>
  <si>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</si>
  <si>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</si>
  <si>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</si>
  <si>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</si>
  <si>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</si>
  <si>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</si>
  <si>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</si>
  <si>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</si>
  <si>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</si>
  <si>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</si>
  <si>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</si>
  <si>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</si>
  <si>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</si>
  <si>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</si>
  <si>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</si>
  <si>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</si>
  <si>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</si>
  <si>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</si>
  <si>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</si>
  <si>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</si>
  <si>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</si>
  <si>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</si>
  <si>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</si>
  <si>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</si>
  <si>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</si>
  <si>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</si>
  <si>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</si>
  <si>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</si>
  <si>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</si>
  <si>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</si>
  <si>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</si>
  <si>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</si>
  <si>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</si>
  <si>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</si>
  <si>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</si>
  <si>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</si>
  <si>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</si>
  <si>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</si>
  <si>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</si>
  <si>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</si>
  <si>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</si>
  <si>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</si>
  <si>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</si>
  <si>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</si>
  <si>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</si>
  <si>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</si>
  <si>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</si>
  <si>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</si>
  <si>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</si>
  <si>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</si>
  <si>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</si>
  <si>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</si>
  <si>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</si>
  <si>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</si>
  <si>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</si>
  <si>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</si>
  <si>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</si>
  <si>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</si>
  <si>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</si>
  <si>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</si>
  <si>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</si>
  <si>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</si>
  <si>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</si>
  <si>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</si>
  <si>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</si>
  <si>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</si>
  <si>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</si>
  <si>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</si>
  <si>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</si>
  <si>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</si>
  <si>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</si>
  <si>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</si>
  <si>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</si>
  <si>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</si>
  <si>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</si>
  <si>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</si>
  <si>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</si>
  <si>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</si>
  <si>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</si>
  <si>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</si>
  <si>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</si>
  <si>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</si>
  <si>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</si>
  <si>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</si>
  <si>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</si>
  <si>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</si>
  <si>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</si>
  <si>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</si>
  <si>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</si>
  <si>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</si>
  <si>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</si>
  <si>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</si>
  <si>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</si>
  <si>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</si>
  <si>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</si>
  <si>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</si>
  <si>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</si>
  <si>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</si>
  <si>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</si>
  <si>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</si>
  <si>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</si>
  <si>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</si>
  <si>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</si>
  <si>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</si>
  <si>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</si>
  <si>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</si>
  <si>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</si>
  <si>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</si>
  <si>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</si>
  <si>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</si>
  <si>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</si>
  <si>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</si>
  <si>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</si>
  <si>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</si>
  <si>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</si>
  <si>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</si>
  <si>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</si>
  <si>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</si>
  <si>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</si>
  <si>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</si>
  <si>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</si>
  <si>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</si>
  <si>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</si>
  <si>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</si>
  <si>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</si>
  <si>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</si>
  <si>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</si>
  <si>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</si>
  <si>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</si>
  <si>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</si>
  <si>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</si>
  <si>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</si>
  <si>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</si>
  <si>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</si>
  <si>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</si>
  <si>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</si>
  <si>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</si>
  <si>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</si>
  <si>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</si>
  <si>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</si>
  <si>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</si>
  <si>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</si>
  <si>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</si>
  <si>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</si>
  <si>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</si>
  <si>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</si>
  <si>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</si>
  <si>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</si>
  <si>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</si>
  <si>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</si>
  <si>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</si>
  <si>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</si>
  <si>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</si>
  <si>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</si>
  <si>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</si>
  <si>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</si>
  <si>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</si>
  <si>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</si>
  <si>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</si>
  <si>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</si>
  <si>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</si>
  <si>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</si>
  <si>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</si>
  <si>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</si>
  <si>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</si>
  <si>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</si>
  <si>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</si>
  <si>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</si>
  <si>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</si>
  <si>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</si>
  <si>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</si>
  <si>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</si>
  <si>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</si>
  <si>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</si>
  <si>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</si>
  <si>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</si>
  <si>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</si>
  <si>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</si>
  <si>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</si>
  <si>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</si>
  <si>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</si>
  <si>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</si>
  <si>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</si>
  <si>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</si>
  <si>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</si>
  <si>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</si>
  <si>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</si>
  <si>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</si>
  <si>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</si>
  <si>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</si>
  <si>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</si>
  <si>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</si>
  <si>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</si>
  <si>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</si>
  <si>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</si>
  <si>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</si>
  <si>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</si>
  <si>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</si>
  <si>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</si>
  <si>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</si>
  <si>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</si>
  <si>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</si>
  <si>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</si>
  <si>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</si>
  <si>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</si>
  <si>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</si>
  <si>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</si>
  <si>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</si>
  <si>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</si>
  <si>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</si>
  <si>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</si>
  <si>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</si>
  <si>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</si>
  <si>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</si>
  <si>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</si>
  <si>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</si>
  <si>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</si>
  <si>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</si>
  <si>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</si>
  <si>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</si>
  <si>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</si>
  <si>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</si>
  <si>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</si>
  <si>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</si>
  <si>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</si>
  <si>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</si>
  <si>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</si>
  <si>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</si>
  <si>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</si>
  <si>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</si>
  <si>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</si>
  <si>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</si>
  <si>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</si>
  <si>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</si>
  <si>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</si>
  <si>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</si>
  <si>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</si>
  <si>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</si>
  <si>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</si>
  <si>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</si>
  <si>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</si>
  <si>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</si>
  <si>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</si>
  <si>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</si>
  <si>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</si>
  <si>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</si>
  <si>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</si>
  <si>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</si>
  <si>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</si>
  <si>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</si>
  <si>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</si>
  <si>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</si>
  <si>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</si>
  <si>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</si>
  <si>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</si>
  <si>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</si>
  <si>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</si>
  <si>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</si>
  <si>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</si>
  <si>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</si>
  <si>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</si>
  <si>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</si>
  <si>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</si>
  <si>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</si>
  <si>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</si>
  <si>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</si>
  <si>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</si>
  <si>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</si>
  <si>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</si>
  <si>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</si>
  <si>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</si>
  <si>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</si>
  <si>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</si>
  <si>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</si>
  <si>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</si>
  <si>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</si>
  <si>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</si>
  <si>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</si>
  <si>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</si>
  <si>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</si>
  <si>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</si>
  <si>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</si>
  <si>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</si>
  <si>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</si>
  <si>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</si>
  <si>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</si>
  <si>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</si>
  <si>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</si>
  <si>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</si>
  <si>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</si>
  <si>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</si>
  <si>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</si>
  <si>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</si>
  <si>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</si>
  <si>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</si>
  <si>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</si>
  <si>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</si>
  <si>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</si>
  <si>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</si>
  <si>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</si>
  <si>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</si>
  <si>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</si>
  <si>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</si>
  <si>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</si>
  <si>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</si>
  <si>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</si>
  <si>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</si>
  <si>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</si>
  <si>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</si>
  <si>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</si>
  <si>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</si>
  <si>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</si>
  <si>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</si>
  <si>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</si>
  <si>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</si>
  <si>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</si>
  <si>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</si>
  <si>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</si>
  <si>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</si>
  <si>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</si>
  <si>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</si>
  <si>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</si>
  <si>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</si>
  <si>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</si>
  <si>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</si>
  <si>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</si>
  <si>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</si>
  <si>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</si>
  <si>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</si>
  <si>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</si>
  <si>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</si>
  <si>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</si>
  <si>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</si>
  <si>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</si>
  <si>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</si>
  <si>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</si>
  <si>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</si>
  <si>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</si>
  <si>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</si>
  <si>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</si>
  <si>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</si>
  <si>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</si>
  <si>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</si>
  <si>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</si>
  <si>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</si>
  <si>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</si>
  <si>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</si>
  <si>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</si>
  <si>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</si>
  <si>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</si>
  <si>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</si>
  <si>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</si>
  <si>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</si>
  <si>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</si>
  <si>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</si>
  <si>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</si>
  <si>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</si>
  <si>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</si>
  <si>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</si>
  <si>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</si>
  <si>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</si>
  <si>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</si>
  <si>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</si>
  <si>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</si>
  <si>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</si>
  <si>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</si>
  <si>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</si>
  <si>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</si>
  <si>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</si>
  <si>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</si>
  <si>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</si>
  <si>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</si>
  <si>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</si>
  <si>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</si>
  <si>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</si>
  <si>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</si>
  <si>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</si>
  <si>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</si>
  <si>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</si>
  <si>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</si>
  <si>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</si>
  <si>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</si>
  <si>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</si>
  <si>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</si>
  <si>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</si>
  <si>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</si>
  <si>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</si>
  <si>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</si>
  <si>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</si>
  <si>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</si>
  <si>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</si>
  <si>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</si>
  <si>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</si>
  <si>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</si>
  <si>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</si>
  <si>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</si>
  <si>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</si>
  <si>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</si>
  <si>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</si>
  <si>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</si>
  <si>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</si>
  <si>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</si>
  <si>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</si>
  <si>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</si>
  <si>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</si>
  <si>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</si>
  <si>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</si>
  <si>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</si>
  <si>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</si>
  <si>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</si>
  <si>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</si>
  <si>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</si>
  <si>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</si>
  <si>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</si>
  <si>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</si>
  <si>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</si>
  <si>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</si>
  <si>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</si>
  <si>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</si>
  <si>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</si>
  <si>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</si>
  <si>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</si>
  <si>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</si>
  <si>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</si>
  <si>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</si>
  <si>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</si>
  <si>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</si>
  <si>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</si>
  <si>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</si>
  <si>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</si>
  <si>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</si>
  <si>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</si>
  <si>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</si>
  <si>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</si>
  <si>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</si>
  <si>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</si>
  <si>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</si>
  <si>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</si>
  <si>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</si>
  <si>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</si>
  <si>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</si>
  <si>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</si>
  <si>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</si>
  <si>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</si>
  <si>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</si>
  <si>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</si>
  <si>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</si>
  <si>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</si>
  <si>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</si>
  <si>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</si>
  <si>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</si>
  <si>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</si>
  <si>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</si>
  <si>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</si>
  <si>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</si>
  <si>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</si>
  <si>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</si>
  <si>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</si>
  <si>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</si>
  <si>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</si>
  <si>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</si>
  <si>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</si>
  <si>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</si>
  <si>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</si>
  <si>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</si>
  <si>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</si>
  <si>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</si>
  <si>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</si>
  <si>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</si>
  <si>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</si>
  <si>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</si>
  <si>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</si>
  <si>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</si>
  <si>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</si>
  <si>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</si>
  <si>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</si>
  <si>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</si>
  <si>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</si>
  <si>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</si>
  <si>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</si>
  <si>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</si>
  <si>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</si>
  <si>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</si>
  <si>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</si>
  <si>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</si>
  <si>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</si>
  <si>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</si>
  <si>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</si>
  <si>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</si>
  <si>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</si>
  <si>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</si>
  <si>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</si>
  <si>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</si>
  <si>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</si>
  <si>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</si>
  <si>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</si>
  <si>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</si>
  <si>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</si>
  <si>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</si>
  <si>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</si>
  <si>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</si>
  <si>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</si>
  <si>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</si>
  <si>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</si>
  <si>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</si>
  <si>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</si>
  <si>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</si>
  <si>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</si>
  <si>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</si>
  <si>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</si>
  <si>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</si>
  <si>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</si>
  <si>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</si>
  <si>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</si>
  <si>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</si>
  <si>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</si>
  <si>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</si>
  <si>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</si>
  <si>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</si>
  <si>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</si>
  <si>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</si>
  <si>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</si>
  <si>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</si>
  <si>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</si>
  <si>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</si>
  <si>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</si>
  <si>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</si>
  <si>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</si>
  <si>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</si>
  <si>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</si>
  <si>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</si>
  <si>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</si>
  <si>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</si>
  <si>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</si>
  <si>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</si>
  <si>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</si>
  <si>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</si>
  <si>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</si>
  <si>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</si>
  <si>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</si>
  <si>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</si>
  <si>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</si>
  <si>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</si>
  <si>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</si>
  <si>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</si>
  <si>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</si>
  <si>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</si>
  <si>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</si>
  <si>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</si>
  <si>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</si>
  <si>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</si>
  <si>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</si>
  <si>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</si>
  <si>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</si>
  <si>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</si>
  <si>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</si>
  <si>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</si>
  <si>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</si>
  <si>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</si>
  <si>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</si>
  <si>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</si>
  <si>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</si>
  <si>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</si>
  <si>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</si>
  <si>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</si>
  <si>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</si>
  <si>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</si>
  <si>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</si>
  <si>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</si>
  <si>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</si>
  <si>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</si>
  <si>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</si>
  <si>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</si>
  <si>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</si>
  <si>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</si>
  <si>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</si>
  <si>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</si>
  <si>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</si>
  <si>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</si>
  <si>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</si>
  <si>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</si>
  <si>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</si>
  <si>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</si>
  <si>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</si>
  <si>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</si>
  <si>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</si>
  <si>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</si>
  <si>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</si>
  <si>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</si>
  <si>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</si>
  <si>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</si>
  <si>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</si>
  <si>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</si>
  <si>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</si>
  <si>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</si>
  <si>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</si>
  <si>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</si>
  <si>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</si>
  <si>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</si>
  <si>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</si>
  <si>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</si>
  <si>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</si>
  <si>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</si>
  <si>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</si>
  <si>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</si>
  <si>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</si>
  <si>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</si>
  <si>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</si>
  <si>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</si>
  <si>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</si>
  <si>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</si>
  <si>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</si>
  <si>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</si>
  <si>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</si>
  <si>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</si>
  <si>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</si>
  <si>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</si>
  <si>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</si>
  <si>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</si>
  <si>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</si>
  <si>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</si>
  <si>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</si>
  <si>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</si>
  <si>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</si>
  <si>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</si>
  <si>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</si>
  <si>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</si>
  <si>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</si>
  <si>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</si>
  <si>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</si>
  <si>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</si>
  <si>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</si>
  <si>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</si>
  <si>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</si>
  <si>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</si>
  <si>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</si>
  <si>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</si>
  <si>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</si>
  <si>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</si>
  <si>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</si>
  <si>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</si>
  <si>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</si>
  <si>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</si>
  <si>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</si>
  <si>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</si>
  <si>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</si>
  <si>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</si>
  <si>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</si>
  <si>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</si>
  <si>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</si>
  <si>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</si>
  <si>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</si>
  <si>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</si>
  <si>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</si>
  <si>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</si>
  <si>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</si>
  <si>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</si>
  <si>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</si>
  <si>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</si>
  <si>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</si>
  <si>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</si>
  <si>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</si>
  <si>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</si>
  <si>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</si>
  <si>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</si>
  <si>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</si>
  <si>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</si>
  <si>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</si>
  <si>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</si>
  <si>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</si>
  <si>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</si>
  <si>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</si>
  <si>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</si>
  <si>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</si>
  <si>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</si>
  <si>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</si>
  <si>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</si>
  <si>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</si>
  <si>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</si>
  <si>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</si>
  <si>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</si>
  <si>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</si>
  <si>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</si>
  <si>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</si>
  <si>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</si>
  <si>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</si>
  <si>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</si>
  <si>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</si>
  <si>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</si>
  <si>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</si>
  <si>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</si>
  <si>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</si>
  <si>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</si>
  <si>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</si>
  <si>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</si>
  <si>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</si>
  <si>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</si>
  <si>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</si>
  <si>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</si>
  <si>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</si>
  <si>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</si>
  <si>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</si>
  <si>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</si>
  <si>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</si>
  <si>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</si>
  <si>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</si>
  <si>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</si>
  <si>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</si>
  <si>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</si>
  <si>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</si>
  <si>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</si>
  <si>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</si>
  <si>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</si>
  <si>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</si>
  <si>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</si>
  <si>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</si>
  <si>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</si>
  <si>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</si>
  <si>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</si>
  <si>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</si>
  <si>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</si>
  <si>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</si>
  <si>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</si>
  <si>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</si>
  <si>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</si>
  <si>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</si>
  <si>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</si>
  <si>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</si>
  <si>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</si>
  <si>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</si>
  <si>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</si>
  <si>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</si>
  <si>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</si>
  <si>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</si>
  <si>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</si>
  <si>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</si>
  <si>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</si>
  <si>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</si>
  <si>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</si>
  <si>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</si>
  <si>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</si>
  <si>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</si>
  <si>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</si>
  <si>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</si>
  <si>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</si>
  <si>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</si>
  <si>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</si>
  <si>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</si>
  <si>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</si>
  <si>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</si>
  <si>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</si>
  <si>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</si>
  <si>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</si>
  <si>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</si>
  <si>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</si>
  <si>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</si>
  <si>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</si>
  <si>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</si>
  <si>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</si>
  <si>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</si>
  <si>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</si>
  <si>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</si>
  <si>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</si>
  <si>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</si>
  <si>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</si>
  <si>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</si>
  <si>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</si>
  <si>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</si>
  <si>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</si>
  <si>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</si>
  <si>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</si>
  <si>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</si>
  <si>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</si>
  <si>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</si>
  <si>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</si>
  <si>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</si>
  <si>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</si>
  <si>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</si>
  <si>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</si>
  <si>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</si>
  <si>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</si>
  <si>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</si>
  <si>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</si>
  <si>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</si>
  <si>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</si>
  <si>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</si>
  <si>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</si>
  <si>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</si>
  <si>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</si>
  <si>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</si>
  <si>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</si>
  <si>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</si>
  <si>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</si>
  <si>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</si>
  <si>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</si>
  <si>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</si>
  <si>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</si>
  <si>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</si>
  <si>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</si>
  <si>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</si>
  <si>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</si>
  <si>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</si>
  <si>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</si>
  <si>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</si>
  <si>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</si>
  <si>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</si>
  <si>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</si>
  <si>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</si>
  <si>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</si>
  <si>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</si>
  <si>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</si>
  <si>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</si>
  <si>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</si>
  <si>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</si>
  <si>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</si>
  <si>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</si>
  <si>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</si>
  <si>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</si>
  <si>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</si>
  <si>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</si>
  <si>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</si>
  <si>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</si>
  <si>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</si>
  <si>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</si>
  <si>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</si>
  <si>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</si>
  <si>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</si>
  <si>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</si>
  <si>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</si>
  <si>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</si>
  <si>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</si>
  <si>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</si>
  <si>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</si>
  <si>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</si>
  <si>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</si>
  <si>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</si>
  <si>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</si>
  <si>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</si>
  <si>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</si>
  <si>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</si>
  <si>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</si>
  <si>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</si>
  <si>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</si>
  <si>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</si>
  <si>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</si>
  <si>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</si>
  <si>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</si>
  <si>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</si>
  <si>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</si>
  <si>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</si>
  <si>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</si>
  <si>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</si>
  <si>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</si>
  <si>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</si>
  <si>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</si>
  <si>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</si>
  <si>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</si>
  <si>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</si>
  <si>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</si>
  <si>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</si>
  <si>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</si>
  <si>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</si>
  <si>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</si>
  <si>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</si>
  <si>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</si>
  <si>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</si>
  <si>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</si>
  <si>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</si>
  <si>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</si>
  <si>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</si>
  <si>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</si>
  <si>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</si>
  <si>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</si>
  <si>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</si>
  <si>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</si>
  <si>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</si>
  <si>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</si>
  <si>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</si>
  <si>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</si>
  <si>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</si>
  <si>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</si>
  <si>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</si>
  <si>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</si>
  <si>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</si>
  <si>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</si>
  <si>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</si>
  <si>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</si>
  <si>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</si>
  <si>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</si>
  <si>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</si>
  <si>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</si>
  <si>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</si>
  <si>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</si>
  <si>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</si>
  <si>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</si>
  <si>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</si>
  <si>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</si>
  <si>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</si>
  <si>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</si>
  <si>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</si>
  <si>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</si>
  <si>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</si>
  <si>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</si>
  <si>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</si>
  <si>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</si>
  <si>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</si>
  <si>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</si>
  <si>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</si>
  <si>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</si>
  <si>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</si>
  <si>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</si>
  <si>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</si>
  <si>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</si>
  <si>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</si>
  <si>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</si>
  <si>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</si>
  <si>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</si>
  <si>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</si>
  <si>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</si>
  <si>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</si>
  <si>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</si>
  <si>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</si>
  <si>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</si>
  <si>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</si>
  <si>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</si>
  <si>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</si>
  <si>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</si>
  <si>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</si>
  <si>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</si>
  <si>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</si>
  <si>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</si>
  <si>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</si>
  <si>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</si>
  <si>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</si>
  <si>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</si>
  <si>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</si>
  <si>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</si>
  <si>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</si>
  <si>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</si>
  <si>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</si>
  <si>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</si>
  <si>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</si>
  <si>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</si>
  <si>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</si>
  <si>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</si>
  <si>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</si>
  <si>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</si>
  <si>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</si>
  <si>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</si>
  <si>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</si>
  <si>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</si>
  <si>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</si>
  <si>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</si>
  <si>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</si>
  <si>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</si>
  <si>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</si>
  <si>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</si>
  <si>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</si>
  <si>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</si>
  <si>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</si>
  <si>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</si>
  <si>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</si>
  <si>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</si>
  <si>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</si>
  <si>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</si>
  <si>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</si>
  <si>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</si>
  <si>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</si>
  <si>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</si>
  <si>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</si>
  <si>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</si>
  <si>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</si>
  <si>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</si>
  <si>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</si>
  <si>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</si>
  <si>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</si>
  <si>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</si>
  <si>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</si>
  <si>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</si>
  <si>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</si>
  <si>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</si>
  <si>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</si>
  <si>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</si>
  <si>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</si>
  <si>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</si>
  <si>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</si>
  <si>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</si>
  <si>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</si>
  <si>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</si>
  <si>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</si>
  <si>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</si>
  <si>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</si>
  <si>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</si>
  <si>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</si>
  <si>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</si>
  <si>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</si>
  <si>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</si>
  <si>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</si>
  <si>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</si>
  <si>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</si>
  <si>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</si>
  <si>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</si>
  <si>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</si>
  <si>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</si>
  <si>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</si>
  <si>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</si>
  <si>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</si>
  <si>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</si>
  <si>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</si>
  <si>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</si>
  <si>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</si>
  <si>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</si>
  <si>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</si>
  <si>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</si>
  <si>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</si>
  <si>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</si>
  <si>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</si>
  <si>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</si>
  <si>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</si>
  <si>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</si>
  <si>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</si>
  <si>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</si>
  <si>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</si>
  <si>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</si>
  <si>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</si>
  <si>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</si>
  <si>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</si>
  <si>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</si>
  <si>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</si>
  <si>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</si>
  <si>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</si>
  <si>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</si>
  <si>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</si>
  <si>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</si>
  <si>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</si>
  <si>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</si>
  <si>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</si>
  <si>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</si>
  <si>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</si>
  <si>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</si>
  <si>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</si>
  <si>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</si>
  <si>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</si>
  <si>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</si>
  <si>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</si>
  <si>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</si>
  <si>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</si>
  <si>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</si>
  <si>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</si>
  <si>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</si>
  <si>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</si>
  <si>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</si>
  <si>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</si>
  <si>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</si>
  <si>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</si>
  <si>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</si>
  <si>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</si>
  <si>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</si>
  <si>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</si>
  <si>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</si>
  <si>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</si>
  <si>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</si>
  <si>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</si>
  <si>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</si>
  <si>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</si>
  <si>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</si>
  <si>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</si>
  <si>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</si>
  <si>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</si>
  <si>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</si>
  <si>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</si>
  <si>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</si>
  <si>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</si>
  <si>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</si>
  <si>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</si>
  <si>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</si>
  <si>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</si>
  <si>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</si>
  <si>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</si>
  <si>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</si>
  <si>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</si>
  <si>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</si>
  <si>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</si>
  <si>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</si>
  <si>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</si>
  <si>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</si>
  <si>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</si>
  <si>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</si>
  <si>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</si>
  <si>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</si>
  <si>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</si>
  <si>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</si>
  <si>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</si>
  <si>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</si>
  <si>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</si>
  <si>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</si>
  <si>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</si>
  <si>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</si>
  <si>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</si>
  <si>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</si>
  <si>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</si>
  <si>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</si>
  <si>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</si>
  <si>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</si>
  <si>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</si>
  <si>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</si>
  <si>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</si>
  <si>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</si>
  <si>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</si>
  <si>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</si>
  <si>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</si>
  <si>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</si>
  <si>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</si>
  <si>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</si>
  <si>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</si>
  <si>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</si>
  <si>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</si>
  <si>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</si>
  <si>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</si>
  <si>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</si>
  <si>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</si>
  <si>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</si>
  <si>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</si>
  <si>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</si>
  <si>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</si>
  <si>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</si>
  <si>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</si>
  <si>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</si>
  <si>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</si>
  <si>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</si>
  <si>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</si>
  <si>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</si>
  <si>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</si>
  <si>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</si>
  <si>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</si>
  <si>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</si>
  <si>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</si>
  <si>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</si>
  <si>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</si>
  <si>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</si>
  <si>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</si>
  <si>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</si>
  <si>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</si>
  <si>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</si>
  <si>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</si>
  <si>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</si>
  <si>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</si>
  <si>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</si>
  <si>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</si>
  <si>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</si>
  <si>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</si>
  <si>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</si>
  <si>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</si>
  <si>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</si>
  <si>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</si>
  <si>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</si>
  <si>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</si>
  <si>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</si>
  <si>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</si>
  <si>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</si>
  <si>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</si>
  <si>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</si>
  <si>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</si>
  <si>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</si>
  <si>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</si>
  <si>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</si>
  <si>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</si>
  <si>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</si>
  <si>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</si>
  <si>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</si>
  <si>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</si>
  <si>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</si>
  <si>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</si>
  <si>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</si>
  <si>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</si>
  <si>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</si>
  <si>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</si>
  <si>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</si>
  <si>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</si>
  <si>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</si>
  <si>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</si>
  <si>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</si>
  <si>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</si>
  <si>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</si>
  <si>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</si>
  <si>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</si>
  <si>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</si>
  <si>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</si>
  <si>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</si>
  <si>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</si>
  <si>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</si>
  <si>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</si>
  <si>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</si>
  <si>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</si>
  <si>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</si>
  <si>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</si>
  <si>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</si>
  <si>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</si>
  <si>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</si>
  <si>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</si>
  <si>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</si>
  <si>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</si>
  <si>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</si>
  <si>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</si>
  <si>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</si>
  <si>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</si>
  <si>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</si>
  <si>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</si>
  <si>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</si>
  <si>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</si>
  <si>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</si>
  <si>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</si>
  <si>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</si>
  <si>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</si>
  <si>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</si>
  <si>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</si>
  <si>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</si>
  <si>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</si>
  <si>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</si>
  <si>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</si>
  <si>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</si>
  <si>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</si>
  <si>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</si>
  <si>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</si>
  <si>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</si>
  <si>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</si>
  <si>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</si>
  <si>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</si>
  <si>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</si>
  <si>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</si>
  <si>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</si>
  <si>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</si>
  <si>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</si>
  <si>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</si>
  <si>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</si>
  <si>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</si>
  <si>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</si>
  <si>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</si>
  <si>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</si>
  <si>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</si>
  <si>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</si>
  <si>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</si>
  <si>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</si>
  <si>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</si>
  <si>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</si>
  <si>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</si>
  <si>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</si>
  <si>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</si>
  <si>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</si>
  <si>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</si>
  <si>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</si>
  <si>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</si>
  <si>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</si>
  <si>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</si>
  <si>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</si>
  <si>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</si>
  <si>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</si>
  <si>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</si>
  <si>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</si>
  <si>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</si>
  <si>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</si>
  <si>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</si>
  <si>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</si>
  <si>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</si>
  <si>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</si>
  <si>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</si>
  <si>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</si>
  <si>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</si>
  <si>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</si>
  <si>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</si>
  <si>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</si>
  <si>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</si>
  <si>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</si>
  <si>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</si>
  <si>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</si>
  <si>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</si>
  <si>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</si>
  <si>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</si>
  <si>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</si>
  <si>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</si>
  <si>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</si>
  <si>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</si>
  <si>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</si>
  <si>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</si>
  <si>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</si>
  <si>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</si>
  <si>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</si>
  <si>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</si>
  <si>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</si>
  <si>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</si>
  <si>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</si>
  <si>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</si>
  <si>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</si>
  <si>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</si>
  <si>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</si>
  <si>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</si>
  <si>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</si>
  <si>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</si>
  <si>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</si>
  <si>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</si>
  <si>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</si>
  <si>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</si>
  <si>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</si>
  <si>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</si>
  <si>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</si>
  <si>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</si>
  <si>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</si>
  <si>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</si>
  <si>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</si>
  <si>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</si>
  <si>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</si>
  <si>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</si>
  <si>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</si>
  <si>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</si>
  <si>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</si>
  <si>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</si>
  <si>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</si>
  <si>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</si>
  <si>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</si>
  <si>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</si>
  <si>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</si>
  <si>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</si>
  <si>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</si>
  <si>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</si>
  <si>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</si>
  <si>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</si>
  <si>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</si>
  <si>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</si>
  <si>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</si>
  <si>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</si>
  <si>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</si>
  <si>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</si>
  <si>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</si>
  <si>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</si>
  <si>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</si>
  <si>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</si>
  <si>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</si>
  <si>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</si>
  <si>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</si>
  <si>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</si>
  <si>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</si>
  <si>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</si>
  <si>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</si>
  <si>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</si>
  <si>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</si>
  <si>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</si>
  <si>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</si>
  <si>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</si>
  <si>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</si>
  <si>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</si>
  <si>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</si>
  <si>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</si>
  <si>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</si>
  <si>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</si>
  <si>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</si>
  <si>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</si>
  <si>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</si>
  <si>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</si>
  <si>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</si>
  <si>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</si>
  <si>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</si>
  <si>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</si>
  <si>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</si>
  <si>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</si>
  <si>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</si>
  <si>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</si>
  <si>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</si>
  <si>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</si>
  <si>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</si>
  <si>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</si>
  <si>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</si>
  <si>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</si>
  <si>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</si>
  <si>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</si>
  <si>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</si>
  <si>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</si>
  <si>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</si>
  <si>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</si>
  <si>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</si>
  <si>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</si>
  <si>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</si>
  <si>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</si>
  <si>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</si>
  <si>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</si>
  <si>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</si>
  <si>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</si>
  <si>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</si>
  <si>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</si>
  <si>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</si>
  <si>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</si>
  <si>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</si>
  <si>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</si>
  <si>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</si>
  <si>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</si>
  <si>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</si>
  <si>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</si>
  <si>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</si>
  <si>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</si>
  <si>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</si>
  <si>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</si>
  <si>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</si>
  <si>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</si>
  <si>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</si>
  <si>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</si>
  <si>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</si>
  <si>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</si>
  <si>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</si>
  <si>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</si>
  <si>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</si>
  <si>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</si>
  <si>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</si>
  <si>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</si>
  <si>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</si>
  <si>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</si>
  <si>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</si>
  <si>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</si>
  <si>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</si>
  <si>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</si>
  <si>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</si>
  <si>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</si>
  <si>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</si>
  <si>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</si>
  <si>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</si>
  <si>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</si>
  <si>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</si>
  <si>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</si>
  <si>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</si>
  <si>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</si>
  <si>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</si>
  <si>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</si>
  <si>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</si>
  <si>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</si>
  <si>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</si>
  <si>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</si>
  <si>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</si>
  <si>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</si>
  <si>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</si>
  <si>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</si>
  <si>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</si>
  <si>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</si>
  <si>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</si>
  <si>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</si>
  <si>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</si>
  <si>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</si>
  <si>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</si>
  <si>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</si>
  <si>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</si>
  <si>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</si>
  <si>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</si>
  <si>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</si>
  <si>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</si>
  <si>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</si>
  <si>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</si>
  <si>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</si>
  <si>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</si>
  <si>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</si>
  <si>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</si>
  <si>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</si>
  <si>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</si>
  <si>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</si>
  <si>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</si>
  <si>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</si>
  <si>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</si>
  <si>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</si>
  <si>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</si>
  <si>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</si>
  <si>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</si>
  <si>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</si>
  <si>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</si>
  <si>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</si>
  <si>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</si>
  <si>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</si>
  <si>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</si>
  <si>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</si>
  <si>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</si>
  <si>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</si>
  <si>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</si>
  <si>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</si>
  <si>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</si>
  <si>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</si>
  <si>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</si>
  <si>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</si>
  <si>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</si>
  <si>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</si>
  <si>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</si>
  <si>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</si>
  <si>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</si>
  <si>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</si>
  <si>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</si>
  <si>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</si>
  <si>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</si>
  <si>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</si>
  <si>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</si>
  <si>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</si>
  <si>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</si>
  <si>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</si>
  <si>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</si>
  <si>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</si>
  <si>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</si>
  <si>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</si>
  <si>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</si>
  <si>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</si>
  <si>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</si>
  <si>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</si>
  <si>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</si>
  <si>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</si>
  <si>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</si>
  <si>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</si>
  <si>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</si>
  <si>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</si>
  <si>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</si>
  <si>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</si>
  <si>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</si>
  <si>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</si>
  <si>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</si>
  <si>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</si>
  <si>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</si>
  <si>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</si>
  <si>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</si>
  <si>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</si>
  <si>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</si>
  <si>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</si>
  <si>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</si>
  <si>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</si>
  <si>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</si>
  <si>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</si>
  <si>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</si>
  <si>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</si>
  <si>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</si>
  <si>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</si>
  <si>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</si>
  <si>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</si>
  <si>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</si>
  <si>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</si>
  <si>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</si>
  <si>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</si>
  <si>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</si>
  <si>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</si>
  <si>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</si>
  <si>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</si>
  <si>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</si>
  <si>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</si>
  <si>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</si>
  <si>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</si>
  <si>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</si>
  <si>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</si>
  <si>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</si>
  <si>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</si>
  <si>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</si>
  <si>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</si>
  <si>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</si>
  <si>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</si>
  <si>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</si>
  <si>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</si>
  <si>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</si>
  <si>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</si>
  <si>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</si>
  <si>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</si>
  <si>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</si>
  <si>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</si>
  <si>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</si>
  <si>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</si>
  <si>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</si>
  <si>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</si>
  <si>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</si>
  <si>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</si>
  <si>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</si>
  <si>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</si>
  <si>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</si>
  <si>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</si>
  <si>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</si>
  <si>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</si>
  <si>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</si>
  <si>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</si>
  <si>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</si>
  <si>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</si>
  <si>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</si>
  <si>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</si>
  <si>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</si>
  <si>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</si>
  <si>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</si>
  <si>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</si>
  <si>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</si>
  <si>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</si>
  <si>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</si>
  <si>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</si>
  <si>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</si>
  <si>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</si>
  <si>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</si>
  <si>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</si>
  <si>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</si>
  <si>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</si>
  <si>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</si>
  <si>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</si>
  <si>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</si>
  <si>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</si>
  <si>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</si>
  <si>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</si>
  <si>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</si>
  <si>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</si>
  <si>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</si>
  <si>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</si>
  <si>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</si>
  <si>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</si>
  <si>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</si>
  <si>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</si>
  <si>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</si>
  <si>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</si>
  <si>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</si>
  <si>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</si>
  <si>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</si>
  <si>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</si>
  <si>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</si>
  <si>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</si>
  <si>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</si>
  <si>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</si>
  <si>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</si>
  <si>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</si>
  <si>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</si>
  <si>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</si>
  <si>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</si>
  <si>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</si>
  <si>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</si>
  <si>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</si>
  <si>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</si>
  <si>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</si>
  <si>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</si>
  <si>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</si>
  <si>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</si>
  <si>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</si>
  <si>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</si>
  <si>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</si>
  <si>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</si>
  <si>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</si>
  <si>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</si>
  <si>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</si>
  <si>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</si>
  <si>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</si>
  <si>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</si>
  <si>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</si>
  <si>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</si>
  <si>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</si>
  <si>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</si>
  <si>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</si>
  <si>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</si>
  <si>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</si>
  <si>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</si>
  <si>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</si>
  <si>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</si>
  <si>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</si>
  <si>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</si>
  <si>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</si>
  <si>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</si>
  <si>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</si>
  <si>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</si>
  <si>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</si>
  <si>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</si>
  <si>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</si>
  <si>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</si>
  <si>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</si>
  <si>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</si>
  <si>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</si>
  <si>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</si>
  <si>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</si>
  <si>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</si>
  <si>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</si>
  <si>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</si>
  <si>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</si>
  <si>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</si>
  <si>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</si>
  <si>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</si>
  <si>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</si>
  <si>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</si>
  <si>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</si>
  <si>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</si>
  <si>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</si>
  <si>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</si>
  <si>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</si>
  <si>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</si>
  <si>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</si>
  <si>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</si>
  <si>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</si>
  <si>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</si>
  <si>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</si>
  <si>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</si>
  <si>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</si>
  <si>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</si>
  <si>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</si>
  <si>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</si>
  <si>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</si>
  <si>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</si>
  <si>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</si>
  <si>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</si>
  <si>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</si>
  <si>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</si>
  <si>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</si>
  <si>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</si>
  <si>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</si>
  <si>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</si>
  <si>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</si>
  <si>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</si>
  <si>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</si>
  <si>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</si>
  <si>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</si>
  <si>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</si>
  <si>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</si>
  <si>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</si>
  <si>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</si>
  <si>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</si>
  <si>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</si>
  <si>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</si>
  <si>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</si>
  <si>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</si>
  <si>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</si>
  <si>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</si>
  <si>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</si>
  <si>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</si>
  <si>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</si>
  <si>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</si>
  <si>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</si>
  <si>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</si>
  <si>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</si>
  <si>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</si>
  <si>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</si>
  <si>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</si>
  <si>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</si>
  <si>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</si>
  <si>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</si>
  <si>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</si>
  <si>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</si>
  <si>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</si>
  <si>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</si>
  <si>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</si>
  <si>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</si>
  <si>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</si>
  <si>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</si>
  <si>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</si>
  <si>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</si>
  <si>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</si>
  <si>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</si>
  <si>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</si>
  <si>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</si>
  <si>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</si>
  <si>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</si>
  <si>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</si>
  <si>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</si>
  <si>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</si>
  <si>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</si>
  <si>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</si>
  <si>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</si>
  <si>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</si>
  <si>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</si>
  <si>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</si>
  <si>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</si>
  <si>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</si>
  <si>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</si>
  <si>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</si>
  <si>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</si>
  <si>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</si>
  <si>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</si>
  <si>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</si>
  <si>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</si>
  <si>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</si>
  <si>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</si>
  <si>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</si>
  <si>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</si>
  <si>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</si>
  <si>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</si>
  <si>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</si>
  <si>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</si>
  <si>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</si>
  <si>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</si>
  <si>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</si>
  <si>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</si>
  <si>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</si>
  <si>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</si>
  <si>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</si>
  <si>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</si>
  <si>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</si>
  <si>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</si>
  <si>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</si>
  <si>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</si>
  <si>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</si>
  <si>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</si>
  <si>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</si>
  <si>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</si>
  <si>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</si>
  <si>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</si>
  <si>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</si>
  <si>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</si>
  <si>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</si>
  <si>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</si>
  <si>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</si>
  <si>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</si>
  <si>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</si>
  <si>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</si>
  <si>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</si>
  <si>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</si>
  <si>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</si>
  <si>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</si>
  <si>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</si>
  <si>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</si>
  <si>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</si>
  <si>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</si>
  <si>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</si>
  <si>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</si>
  <si>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</si>
  <si>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</si>
  <si>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</si>
  <si>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</si>
  <si>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</si>
  <si>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</si>
  <si>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</si>
  <si>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</si>
  <si>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</si>
  <si>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</si>
  <si>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</si>
  <si>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</si>
  <si>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</si>
  <si>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</si>
  <si>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</si>
  <si>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</si>
  <si>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</si>
  <si>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</si>
  <si>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</si>
  <si>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</si>
  <si>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</si>
  <si>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</si>
  <si>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</si>
  <si>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</si>
  <si>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</si>
  <si>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</si>
  <si>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</si>
  <si>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</si>
  <si>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</si>
  <si>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</si>
  <si>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</si>
  <si>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</si>
  <si>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</si>
  <si>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</si>
  <si>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</si>
  <si>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</si>
  <si>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</si>
  <si>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</si>
  <si>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</si>
  <si>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</si>
  <si>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</si>
  <si>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</si>
  <si>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</si>
  <si>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</si>
  <si>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</si>
  <si>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</si>
  <si>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</si>
  <si>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</si>
  <si>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</si>
  <si>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</si>
  <si>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</si>
  <si>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</si>
  <si>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</si>
  <si>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</si>
  <si>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</si>
  <si>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</si>
  <si>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</si>
  <si>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</si>
  <si>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</si>
  <si>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</si>
  <si>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</si>
  <si>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</si>
  <si>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</si>
  <si>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</si>
  <si>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</si>
  <si>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</si>
  <si>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</si>
  <si>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</si>
  <si>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</si>
  <si>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</si>
  <si>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</si>
  <si>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</si>
  <si>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</si>
  <si>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</si>
  <si>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</si>
  <si>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</si>
  <si>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</si>
  <si>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</si>
  <si>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</si>
  <si>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</si>
  <si>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</si>
  <si>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</si>
  <si>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</si>
  <si>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</si>
  <si>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</si>
  <si>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</si>
  <si>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</si>
  <si>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</si>
  <si>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</si>
  <si>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</si>
  <si>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</si>
  <si>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</si>
  <si>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</si>
  <si>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</si>
  <si>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</si>
  <si>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</si>
  <si>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</si>
  <si>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</si>
  <si>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</si>
  <si>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</si>
  <si>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</si>
  <si>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</si>
  <si>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</si>
  <si>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</si>
  <si>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</si>
  <si>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</si>
  <si>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</si>
  <si>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</si>
  <si>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</si>
  <si>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</si>
  <si>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</si>
  <si>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</si>
  <si>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</si>
  <si>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</si>
  <si>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</si>
  <si>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</si>
  <si>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</si>
  <si>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</si>
  <si>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</si>
  <si>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</si>
  <si>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</si>
  <si>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</si>
  <si>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</si>
  <si>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</si>
  <si>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</si>
  <si>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</si>
  <si>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</si>
  <si>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</si>
  <si>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</si>
  <si>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</si>
  <si>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</si>
  <si>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</si>
  <si>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</si>
  <si>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</si>
  <si>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</si>
  <si>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</si>
  <si>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</si>
  <si>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</si>
  <si>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</si>
  <si>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</si>
  <si>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</si>
  <si>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</si>
  <si>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</si>
  <si>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</si>
  <si>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</si>
  <si>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</si>
  <si>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</si>
  <si>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</si>
  <si>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</si>
  <si>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</si>
  <si>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</si>
  <si>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</si>
  <si>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</si>
  <si>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</si>
  <si>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</si>
  <si>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</si>
  <si>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</si>
  <si>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</si>
  <si>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</si>
  <si>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</si>
  <si>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</si>
  <si>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</si>
  <si>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</si>
  <si>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</si>
  <si>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</si>
  <si>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</si>
  <si>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</si>
  <si>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</si>
  <si>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</si>
  <si>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</si>
  <si>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</si>
  <si>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</si>
  <si>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</si>
  <si>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</si>
  <si>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</si>
  <si>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</si>
  <si>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</si>
  <si>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</si>
  <si>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</si>
  <si>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</si>
  <si>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</si>
  <si>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</si>
  <si>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</si>
  <si>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</si>
  <si>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</si>
  <si>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</si>
  <si>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</si>
  <si>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</si>
  <si>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</si>
  <si>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</si>
  <si>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</si>
  <si>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</si>
  <si>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</si>
  <si>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</si>
  <si>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</si>
  <si>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</si>
  <si>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</si>
  <si>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</si>
  <si>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</si>
  <si>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</si>
  <si>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</si>
  <si>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</si>
  <si>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</si>
  <si>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</si>
  <si>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</si>
  <si>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</si>
  <si>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</si>
  <si>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</si>
  <si>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</si>
  <si>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</si>
  <si>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</si>
  <si>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</si>
  <si>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</si>
  <si>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</si>
  <si>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</si>
  <si>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</si>
  <si>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</si>
  <si>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</si>
  <si>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</si>
  <si>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</si>
  <si>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</si>
  <si>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</si>
  <si>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</si>
  <si>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</si>
  <si>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</si>
  <si>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</si>
  <si>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</si>
  <si>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</si>
  <si>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</si>
  <si>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</si>
  <si>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</si>
  <si>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</si>
  <si>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</si>
  <si>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</si>
  <si>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</si>
  <si>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</si>
  <si>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</si>
  <si>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</si>
  <si>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</si>
  <si>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</si>
  <si>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</si>
  <si>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</si>
  <si>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</si>
  <si>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</si>
  <si>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</si>
  <si>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</si>
  <si>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</si>
  <si>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</si>
  <si>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</si>
  <si>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</si>
  <si>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</si>
  <si>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</si>
  <si>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</si>
  <si>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</si>
  <si>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</si>
  <si>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</si>
  <si>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</si>
  <si>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</si>
  <si>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</si>
  <si>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</si>
  <si>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</si>
  <si>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</si>
  <si>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</si>
  <si>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</si>
  <si>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</si>
  <si>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</si>
  <si>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</si>
  <si>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</si>
  <si>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</si>
  <si>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</si>
  <si>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</si>
  <si>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</si>
  <si>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</si>
  <si>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</si>
  <si>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</si>
  <si>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</si>
  <si>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</si>
  <si>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</si>
  <si>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</si>
  <si>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</si>
  <si>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</si>
  <si>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</si>
  <si>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</si>
  <si>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</si>
  <si>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</si>
  <si>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</si>
  <si>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</si>
  <si>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</si>
  <si>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</si>
  <si>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</si>
  <si>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</si>
  <si>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</si>
  <si>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</si>
  <si>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</si>
  <si>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</si>
  <si>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</si>
  <si>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</si>
  <si>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</si>
  <si>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</si>
  <si>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</si>
  <si>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</si>
  <si>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</si>
  <si>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</si>
  <si>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</si>
  <si>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</si>
  <si>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</si>
  <si>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</si>
  <si>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</si>
  <si>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</si>
  <si>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</si>
  <si>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</si>
  <si>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</si>
  <si>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</si>
  <si>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</si>
  <si>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</si>
  <si>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</si>
  <si>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</si>
  <si>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</si>
  <si>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</si>
  <si>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</si>
  <si>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</si>
  <si>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</si>
  <si>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</si>
  <si>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</si>
  <si>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</si>
  <si>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</si>
  <si>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</si>
  <si>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</si>
  <si>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</si>
  <si>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</si>
  <si>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</si>
  <si>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</si>
  <si>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</si>
  <si>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</si>
  <si>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</si>
  <si>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</si>
  <si>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</si>
  <si>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</si>
  <si>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</si>
  <si>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</si>
  <si>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</si>
  <si>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</si>
  <si>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</si>
  <si>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</si>
  <si>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</si>
  <si>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</si>
  <si>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</si>
  <si>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</si>
  <si>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</si>
  <si>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</si>
  <si>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</si>
  <si>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</si>
  <si>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</si>
  <si>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</si>
  <si>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</si>
  <si>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</si>
  <si>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</si>
  <si>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</si>
  <si>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</si>
  <si>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</si>
  <si>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</si>
  <si>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</si>
  <si>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</si>
  <si>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</si>
  <si>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</si>
  <si>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</si>
  <si>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</si>
  <si>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</si>
  <si>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</si>
  <si>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</si>
  <si>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</si>
  <si>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</si>
  <si>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</si>
  <si>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</si>
  <si>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</si>
  <si>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</si>
  <si>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</si>
  <si>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</si>
  <si>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</si>
  <si>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</si>
  <si>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</si>
  <si>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</si>
  <si>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</si>
  <si>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</si>
  <si>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</si>
  <si>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</si>
  <si>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</si>
  <si>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</si>
  <si>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</si>
  <si>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</si>
  <si>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</si>
  <si>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</si>
  <si>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</si>
  <si>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</si>
  <si>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</si>
  <si>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</si>
  <si>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</si>
  <si>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</si>
  <si>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</si>
  <si>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</si>
  <si>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</si>
  <si>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</si>
  <si>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</si>
  <si>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</si>
  <si>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</si>
  <si>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</si>
  <si>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</si>
  <si>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</si>
  <si>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</si>
  <si>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</si>
  <si>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</si>
  <si>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</si>
  <si>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</si>
  <si>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</si>
  <si>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</si>
  <si>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</si>
  <si>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</si>
  <si>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</si>
  <si>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</si>
  <si>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</si>
  <si>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</si>
  <si>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</si>
  <si>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</si>
  <si>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</si>
  <si>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</si>
  <si>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</si>
  <si>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</si>
  <si>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</si>
  <si>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</si>
  <si>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</si>
  <si>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</si>
  <si>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</si>
  <si>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</si>
  <si>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</si>
  <si>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</si>
  <si>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</si>
  <si>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</si>
  <si>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</si>
  <si>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</si>
  <si>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</si>
  <si>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</si>
  <si>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</si>
  <si>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</si>
  <si>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</si>
  <si>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</si>
  <si>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</si>
  <si>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</si>
  <si>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</si>
  <si>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</si>
  <si>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</si>
  <si>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</si>
  <si>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</si>
  <si>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</si>
  <si>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</si>
  <si>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</si>
  <si>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</si>
  <si>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</si>
  <si>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</si>
  <si>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</si>
  <si>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</si>
  <si>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</si>
  <si>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</si>
  <si>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</si>
  <si>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</si>
  <si>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</si>
  <si>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</si>
  <si>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</si>
  <si>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</si>
  <si>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</si>
  <si>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</si>
  <si>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</si>
  <si>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</si>
  <si>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</si>
  <si>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</si>
  <si>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</si>
  <si>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</si>
  <si>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</si>
  <si>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</si>
  <si>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</si>
  <si>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</si>
  <si>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</si>
  <si>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</si>
  <si>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</si>
  <si>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</si>
  <si>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</si>
  <si>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</si>
  <si>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</si>
  <si>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</si>
  <si>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</si>
  <si>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</si>
  <si>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</si>
  <si>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</si>
  <si>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</si>
  <si>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</si>
  <si>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</si>
  <si>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</si>
  <si>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</si>
  <si>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</si>
  <si>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</si>
  <si>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</si>
  <si>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</si>
  <si>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</si>
  <si>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</si>
  <si>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</si>
  <si>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</si>
  <si>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</si>
  <si>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</si>
  <si>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</si>
  <si>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</si>
  <si>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</si>
  <si>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</si>
  <si>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</si>
  <si>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</si>
  <si>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</si>
  <si>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</si>
  <si>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</si>
  <si>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</si>
  <si>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</si>
  <si>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</si>
  <si>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</si>
  <si>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</si>
  <si>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</si>
  <si>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</si>
  <si>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</si>
  <si>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</si>
  <si>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</si>
  <si>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</si>
  <si>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</si>
  <si>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</si>
  <si>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</si>
  <si>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</si>
  <si>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</si>
  <si>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</si>
  <si>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</si>
  <si>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</si>
  <si>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</si>
  <si>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</si>
  <si>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</si>
  <si>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</si>
  <si>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</si>
  <si>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</si>
  <si>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</si>
  <si>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</si>
  <si>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</si>
  <si>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</si>
  <si>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</si>
  <si>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</si>
  <si>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</si>
  <si>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</si>
  <si>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</si>
  <si>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</si>
  <si>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</si>
  <si>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</si>
  <si>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</si>
  <si>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</si>
  <si>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</si>
  <si>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</si>
  <si>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</si>
  <si>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</si>
  <si>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</si>
  <si>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</si>
  <si>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</si>
  <si>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</si>
  <si>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</si>
  <si>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</si>
  <si>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</si>
  <si>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</si>
  <si>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</si>
  <si>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</si>
  <si>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</si>
  <si>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</si>
  <si>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</si>
  <si>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</si>
  <si>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</si>
  <si>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</si>
  <si>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</si>
  <si>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</si>
  <si>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</si>
  <si>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</si>
  <si>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</si>
  <si>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</si>
  <si>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</si>
  <si>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</si>
  <si>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</si>
  <si>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</si>
  <si>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</si>
  <si>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</si>
  <si>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</si>
  <si>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</si>
  <si>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</si>
  <si>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</si>
  <si>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</si>
  <si>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</si>
  <si>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</si>
  <si>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</si>
  <si>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</si>
  <si>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</si>
  <si>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</si>
  <si>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</si>
  <si>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</si>
  <si>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</si>
  <si>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</si>
  <si>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</si>
  <si>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</si>
  <si>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</si>
  <si>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</si>
  <si>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</si>
  <si>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</si>
  <si>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</si>
  <si>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</si>
  <si>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</si>
  <si>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</si>
  <si>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</si>
  <si>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</si>
  <si>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</si>
  <si>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</si>
  <si>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</si>
  <si>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</si>
  <si>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</si>
  <si>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</si>
  <si>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</si>
  <si>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</si>
  <si>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</si>
  <si>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</si>
  <si>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</si>
  <si>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</si>
  <si>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</si>
  <si>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</si>
  <si>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</si>
  <si>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</si>
  <si>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</si>
  <si>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</si>
  <si>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</si>
  <si>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</si>
  <si>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</si>
  <si>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</si>
  <si>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</si>
  <si>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</si>
  <si>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</si>
  <si>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</si>
  <si>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</si>
  <si>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</si>
  <si>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</si>
  <si>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</si>
  <si>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</si>
  <si>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</si>
  <si>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</si>
  <si>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</si>
  <si>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</si>
  <si>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</si>
  <si>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</si>
  <si>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</si>
  <si>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</si>
  <si>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</si>
  <si>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</si>
  <si>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</si>
  <si>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</si>
  <si>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</si>
  <si>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</si>
  <si>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</si>
  <si>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</si>
  <si>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</si>
  <si>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</si>
  <si>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</si>
  <si>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</si>
  <si>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</si>
  <si>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</si>
  <si>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</si>
  <si>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</si>
  <si>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</si>
  <si>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</si>
  <si>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</si>
  <si>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</si>
  <si>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</si>
  <si>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</si>
  <si>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</si>
  <si>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</si>
  <si>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</si>
  <si>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</si>
  <si>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</si>
  <si>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</si>
  <si>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</si>
  <si>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</si>
  <si>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</si>
  <si>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</si>
  <si>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</si>
  <si>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</si>
  <si>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</si>
  <si>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</si>
  <si>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</si>
  <si>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</si>
  <si>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</si>
  <si>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</si>
  <si>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</si>
  <si>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</si>
  <si>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</si>
  <si>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</si>
  <si>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</si>
  <si>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</si>
  <si>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</si>
  <si>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</si>
  <si>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</si>
  <si>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</si>
  <si>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</si>
  <si>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</si>
  <si>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</si>
  <si>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</si>
  <si>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</si>
  <si>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</si>
  <si>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</si>
  <si>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</si>
  <si>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</si>
  <si>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</si>
  <si>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</si>
  <si>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</si>
  <si>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</si>
  <si>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</si>
  <si>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</si>
  <si>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</si>
  <si>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</si>
  <si>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</si>
  <si>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</si>
  <si>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</si>
  <si>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</si>
  <si>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</si>
  <si>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</si>
  <si>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</si>
  <si>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</si>
  <si>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</si>
  <si>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</si>
  <si>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</si>
  <si>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</si>
  <si>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</si>
  <si>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</si>
  <si>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</si>
  <si>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</si>
  <si>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</si>
  <si>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</si>
  <si>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</si>
  <si>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</si>
  <si>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</si>
  <si>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</si>
  <si>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</si>
  <si>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</si>
  <si>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</si>
  <si>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</si>
  <si>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</si>
  <si>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</si>
  <si>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</si>
  <si>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</si>
  <si>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</si>
  <si>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</si>
  <si>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</si>
  <si>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</si>
  <si>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</si>
  <si>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</si>
  <si>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</si>
  <si>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</si>
  <si>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</si>
  <si>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</si>
  <si>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</si>
  <si>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</si>
  <si>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</si>
  <si>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</si>
  <si>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</si>
  <si>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</si>
  <si>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</si>
  <si>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</si>
  <si>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</si>
  <si>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</si>
  <si>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</si>
  <si>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</si>
  <si>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</si>
  <si>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</si>
  <si>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</si>
  <si>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</si>
  <si>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</si>
  <si>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</si>
  <si>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</si>
  <si>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</si>
  <si>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</si>
  <si>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</si>
  <si>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</si>
  <si>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</si>
  <si>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</si>
  <si>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</si>
  <si>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</si>
  <si>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</si>
  <si>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</si>
  <si>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</si>
  <si>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</si>
  <si>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</si>
  <si>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</si>
  <si>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</si>
  <si>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</si>
  <si>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</si>
  <si>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</si>
  <si>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</si>
  <si>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</si>
  <si>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</si>
  <si>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</si>
  <si>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</si>
  <si>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</si>
  <si>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</si>
  <si>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</si>
  <si>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</si>
  <si>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</si>
  <si>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</si>
  <si>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</si>
  <si>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</si>
  <si>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</si>
  <si>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</si>
  <si>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</si>
  <si>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</si>
  <si>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</si>
  <si>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</si>
  <si>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</si>
  <si>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</si>
  <si>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</si>
  <si>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</si>
  <si>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</si>
  <si>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</si>
  <si>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</si>
  <si>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</si>
  <si>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</si>
  <si>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</si>
  <si>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</si>
  <si>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</si>
  <si>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</si>
  <si>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</si>
  <si>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</si>
  <si>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</si>
  <si>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</si>
  <si>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</si>
  <si>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</si>
  <si>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</si>
  <si>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</si>
  <si>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</si>
  <si>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</si>
  <si>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</si>
  <si>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</si>
  <si>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</si>
  <si>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</si>
  <si>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</si>
  <si>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</si>
  <si>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</si>
  <si>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</si>
  <si>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</si>
  <si>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</si>
  <si>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</si>
  <si>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</si>
  <si>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</si>
  <si>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</si>
  <si>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</si>
  <si>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</si>
  <si>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</si>
  <si>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</si>
  <si>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</si>
  <si>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</si>
  <si>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</si>
  <si>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</si>
  <si>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</si>
  <si>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</si>
  <si>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</si>
  <si>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</si>
  <si>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</si>
  <si>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</si>
  <si>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</si>
  <si>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</si>
  <si>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</si>
  <si>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</si>
  <si>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</si>
  <si>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</si>
  <si>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</si>
  <si>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</si>
  <si>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</si>
  <si>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</si>
  <si>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</si>
  <si>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</si>
  <si>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</si>
  <si>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</si>
  <si>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</si>
  <si>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</si>
  <si>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</si>
  <si>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</si>
  <si>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</si>
  <si>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</si>
  <si>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</si>
  <si>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</si>
  <si>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</si>
  <si>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</si>
  <si>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</si>
  <si>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</si>
  <si>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</si>
  <si>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</si>
  <si>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</si>
  <si>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</si>
  <si>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</si>
  <si>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</si>
  <si>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</si>
  <si>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</si>
  <si>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</si>
  <si>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</si>
  <si>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</si>
  <si>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</si>
  <si>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</si>
  <si>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</si>
  <si>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</si>
  <si>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</si>
  <si>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</si>
  <si>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</si>
  <si>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</si>
  <si>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</si>
  <si>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</si>
  <si>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</si>
  <si>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</si>
  <si>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</si>
  <si>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</si>
  <si>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</si>
  <si>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</si>
  <si>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</si>
  <si>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</si>
  <si>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</si>
  <si>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</si>
  <si>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</si>
  <si>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</si>
  <si>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</si>
  <si>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</si>
  <si>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</si>
  <si>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</si>
  <si>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</si>
  <si>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</si>
  <si>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</si>
  <si>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</si>
  <si>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</si>
  <si>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</si>
  <si>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</si>
  <si>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</si>
  <si>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</si>
  <si>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</si>
  <si>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</si>
  <si>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</si>
  <si>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</si>
  <si>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</si>
  <si>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</si>
  <si>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</si>
  <si>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</si>
  <si>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</si>
  <si>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</si>
  <si>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</si>
  <si>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</si>
  <si>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</si>
  <si>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</si>
  <si>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</si>
  <si>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</si>
  <si>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</si>
  <si>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</si>
  <si>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</si>
  <si>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</si>
  <si>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</si>
  <si>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</si>
  <si>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</si>
  <si>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</si>
  <si>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</si>
  <si>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</si>
  <si>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</si>
  <si>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</si>
  <si>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</si>
  <si>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</si>
  <si>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</si>
  <si>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</si>
  <si>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</si>
  <si>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</si>
  <si>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</si>
  <si>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</si>
  <si>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</si>
  <si>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</si>
  <si>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</si>
  <si>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</si>
  <si>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</si>
  <si>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</si>
  <si>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</si>
  <si>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</si>
  <si>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</si>
  <si>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</si>
  <si>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</si>
  <si>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</si>
  <si>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</si>
  <si>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</si>
  <si>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</si>
  <si>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</si>
  <si>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</si>
  <si>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</si>
  <si>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</si>
  <si>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</si>
  <si>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</si>
  <si>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</si>
  <si>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</si>
  <si>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</si>
  <si>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</si>
  <si>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</si>
  <si>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</si>
  <si>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</si>
  <si>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</si>
  <si>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</si>
  <si>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</si>
  <si>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</si>
  <si>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</si>
  <si>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</si>
  <si>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</si>
  <si>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</si>
  <si>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</si>
  <si>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</si>
  <si>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</si>
  <si>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</si>
  <si>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</si>
  <si>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</si>
  <si>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</si>
  <si>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</si>
  <si>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</si>
  <si>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</si>
  <si>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</si>
  <si>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</si>
  <si>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</si>
  <si>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</si>
  <si>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</si>
  <si>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</si>
  <si>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</si>
  <si>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</si>
  <si>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</si>
  <si>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</si>
  <si>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</si>
  <si>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</si>
  <si>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</si>
  <si>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</si>
  <si>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</si>
  <si>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</si>
  <si>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</si>
  <si>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</si>
  <si>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</si>
  <si>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</si>
  <si>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</si>
  <si>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</si>
  <si>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</si>
  <si>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</si>
  <si>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</si>
  <si>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</si>
  <si>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</si>
  <si>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</si>
  <si>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</si>
  <si>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</si>
  <si>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</si>
  <si>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</si>
  <si>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</si>
  <si>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</si>
  <si>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</si>
  <si>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</si>
  <si>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</si>
  <si>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</si>
  <si>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</si>
  <si>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</si>
  <si>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</si>
  <si>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</si>
  <si>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</si>
  <si>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</si>
  <si>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</si>
  <si>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</si>
  <si>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</si>
  <si>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</si>
  <si>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</si>
  <si>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</si>
  <si>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</si>
  <si>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</si>
  <si>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</si>
  <si>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</si>
  <si>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</si>
  <si>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</si>
  <si>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</si>
  <si>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</si>
  <si>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</si>
  <si>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</si>
  <si>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</si>
  <si>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</si>
  <si>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</si>
  <si>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</si>
  <si>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</si>
  <si>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</si>
  <si>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</si>
  <si>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</si>
  <si>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</si>
  <si>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</si>
  <si>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</si>
  <si>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</si>
  <si>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</si>
  <si>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</si>
  <si>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</si>
  <si>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</si>
  <si>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</si>
  <si>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</si>
  <si>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</si>
  <si>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</si>
  <si>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</si>
  <si>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</si>
  <si>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</si>
  <si>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</si>
  <si>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</si>
  <si>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</si>
  <si>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</si>
  <si>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</si>
  <si>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</si>
  <si>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</si>
  <si>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</si>
  <si>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</si>
  <si>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</si>
  <si>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</si>
  <si>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</si>
  <si>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</si>
  <si>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</si>
  <si>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</si>
  <si>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</si>
  <si>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</si>
  <si>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</si>
  <si>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</si>
  <si>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</si>
  <si>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</si>
  <si>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</si>
  <si>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</si>
  <si>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</si>
  <si>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</si>
  <si>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</si>
  <si>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</si>
  <si>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</si>
  <si>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</si>
  <si>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</si>
  <si>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</si>
  <si>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</si>
  <si>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</si>
  <si>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</si>
  <si>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</si>
  <si>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</si>
  <si>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</si>
  <si>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</si>
  <si>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</si>
  <si>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</si>
  <si>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</si>
  <si>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</si>
  <si>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</si>
  <si>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</si>
  <si>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</si>
  <si>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</si>
  <si>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</si>
  <si>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</si>
  <si>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</si>
  <si>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</si>
  <si>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</si>
  <si>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</si>
  <si>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</si>
  <si>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</si>
  <si>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</si>
  <si>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</si>
  <si>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</si>
  <si>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</si>
  <si>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</si>
  <si>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</si>
  <si>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</si>
  <si>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</si>
  <si>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</si>
  <si>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</si>
  <si>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</si>
  <si>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</si>
  <si>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</si>
  <si>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</si>
  <si>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</si>
  <si>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</si>
  <si>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</si>
  <si>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</si>
  <si>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</si>
  <si>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</si>
  <si>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</si>
  <si>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</si>
  <si>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</si>
  <si>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</si>
  <si>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</si>
  <si>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</si>
  <si>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</si>
  <si>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</si>
  <si>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</si>
  <si>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</si>
  <si>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</si>
  <si>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</si>
  <si>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</si>
  <si>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</si>
  <si>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</si>
  <si>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</si>
  <si>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</si>
  <si>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</si>
  <si>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</si>
  <si>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</si>
  <si>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</si>
  <si>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</si>
  <si>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</si>
  <si>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</si>
  <si>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</si>
  <si>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</si>
  <si>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</si>
  <si>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</si>
  <si>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</si>
  <si>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</si>
  <si>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</si>
  <si>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</si>
  <si>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</si>
  <si>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</si>
  <si>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</si>
  <si>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</si>
  <si>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</si>
  <si>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</si>
  <si>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</si>
  <si>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</si>
  <si>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</si>
  <si>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</si>
  <si>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</si>
  <si>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</si>
  <si>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</si>
  <si>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</si>
  <si>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</si>
  <si>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</si>
  <si>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</si>
  <si>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</si>
  <si>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</si>
  <si>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</si>
  <si>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</si>
  <si>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</si>
  <si>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</si>
  <si>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</si>
  <si>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</si>
  <si>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</si>
  <si>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</si>
  <si>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</si>
  <si>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</si>
  <si>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</si>
  <si>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</si>
  <si>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</si>
  <si>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</si>
  <si>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</si>
  <si>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</si>
  <si>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</si>
  <si>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</si>
  <si>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</si>
  <si>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</si>
  <si>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</si>
  <si>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</si>
  <si>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</si>
  <si>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</si>
  <si>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</si>
  <si>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</si>
  <si>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</si>
  <si>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</si>
  <si>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</si>
  <si>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</si>
  <si>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</si>
  <si>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</si>
  <si>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</si>
  <si>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</si>
  <si>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</si>
  <si>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</si>
  <si>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</si>
  <si>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</si>
  <si>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</si>
  <si>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</si>
  <si>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</si>
  <si>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</si>
  <si>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</si>
  <si>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</si>
  <si>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</si>
  <si>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</si>
  <si>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</si>
  <si>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</si>
  <si>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</si>
  <si>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</si>
  <si>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</si>
  <si>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</si>
  <si>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</si>
  <si>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</si>
  <si>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</si>
  <si>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</si>
  <si>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</si>
  <si>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</si>
  <si>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</si>
  <si>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</si>
  <si>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</si>
  <si>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</si>
  <si>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</si>
  <si>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</si>
  <si>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</si>
  <si>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</si>
  <si>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</si>
  <si>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</si>
  <si>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</si>
  <si>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</si>
  <si>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</si>
  <si>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</si>
  <si>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</si>
  <si>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</si>
  <si>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</si>
  <si>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</si>
  <si>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</si>
  <si>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</si>
  <si>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</si>
  <si>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</si>
  <si>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</si>
  <si>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</si>
  <si>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</si>
  <si>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</si>
  <si>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</si>
  <si>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</si>
  <si>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</si>
  <si>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</si>
  <si>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</si>
  <si>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</si>
  <si>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</si>
  <si>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</si>
  <si>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</si>
  <si>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</si>
  <si>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</si>
  <si>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</si>
  <si>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</si>
  <si>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</si>
  <si>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</si>
  <si>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</si>
  <si>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</si>
  <si>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</si>
  <si>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</si>
  <si>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</si>
  <si>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</si>
  <si>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</si>
  <si>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</si>
  <si>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</si>
  <si>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</si>
  <si>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</si>
  <si>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</si>
  <si>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</si>
  <si>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</si>
  <si>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</si>
  <si>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</si>
  <si>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</si>
  <si>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</si>
  <si>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</si>
  <si>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</si>
  <si>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</si>
  <si>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</si>
  <si>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</si>
  <si>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</si>
  <si>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</si>
  <si>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</si>
  <si>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</si>
  <si>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</si>
  <si>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</si>
  <si>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</si>
  <si>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</si>
  <si>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</si>
  <si>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</si>
  <si>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</si>
  <si>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</si>
  <si>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</si>
  <si>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</si>
  <si>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</si>
  <si>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</si>
  <si>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</si>
  <si>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</si>
  <si>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</si>
  <si>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</si>
  <si>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</si>
  <si>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</si>
  <si>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</si>
  <si>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</si>
  <si>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</si>
  <si>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</si>
  <si>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</si>
  <si>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</si>
  <si>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</si>
  <si>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</si>
  <si>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</si>
  <si>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</si>
  <si>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</si>
  <si>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</si>
  <si>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</si>
  <si>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</si>
  <si>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</si>
  <si>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</si>
  <si>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</si>
  <si>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</si>
  <si>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</si>
  <si>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</si>
  <si>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</si>
  <si>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</si>
  <si>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</si>
  <si>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</si>
  <si>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</si>
  <si>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</si>
  <si>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</si>
  <si>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</si>
  <si>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</si>
  <si>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</si>
  <si>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</si>
  <si>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</si>
  <si>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</si>
  <si>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</si>
  <si>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</si>
  <si>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</si>
  <si>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</si>
  <si>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</si>
  <si>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</si>
  <si>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</si>
  <si>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</si>
  <si>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</si>
  <si>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</si>
  <si>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</si>
  <si>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</si>
  <si>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</si>
  <si>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</si>
  <si>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</si>
  <si>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</si>
  <si>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</si>
  <si>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</si>
  <si>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</si>
  <si>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</si>
  <si>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</si>
  <si>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</si>
  <si>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</si>
  <si>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</si>
  <si>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</si>
  <si>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</si>
  <si>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</si>
  <si>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</si>
  <si>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</si>
  <si>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</si>
  <si>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</si>
  <si>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</si>
  <si>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</si>
  <si>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</si>
  <si>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</si>
  <si>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</si>
  <si>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</si>
  <si>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</si>
  <si>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</si>
  <si>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</si>
  <si>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</si>
  <si>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</si>
  <si>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</si>
  <si>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</si>
  <si>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</si>
  <si>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</si>
  <si>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</si>
  <si>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</si>
  <si>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</si>
  <si>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</si>
  <si>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</si>
  <si>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</si>
  <si>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</si>
  <si>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</si>
  <si>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</si>
  <si>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</si>
  <si>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</si>
  <si>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</si>
  <si>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</si>
  <si>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</si>
  <si>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</si>
  <si>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</si>
  <si>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</si>
  <si>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</si>
  <si>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</si>
  <si>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</si>
  <si>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</si>
  <si>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</si>
  <si>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</si>
  <si>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</si>
  <si>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</si>
  <si>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</si>
  <si>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</si>
  <si>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</si>
  <si>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</si>
  <si>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</si>
  <si>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</si>
  <si>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</si>
  <si>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</si>
  <si>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</si>
  <si>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</si>
  <si>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</si>
  <si>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</si>
  <si>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</si>
  <si>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</si>
  <si>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</si>
  <si>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</si>
  <si>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</si>
  <si>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</si>
  <si>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</si>
  <si>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</si>
  <si>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</si>
  <si>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</si>
  <si>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</si>
  <si>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</si>
  <si>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</si>
  <si>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</si>
  <si>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</si>
  <si>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</si>
  <si>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</si>
  <si>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</si>
  <si>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</si>
  <si>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</si>
  <si>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</si>
  <si>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</si>
  <si>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</si>
  <si>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</si>
  <si>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</si>
  <si>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</si>
  <si>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</si>
  <si>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</si>
  <si>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</si>
  <si>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</si>
  <si>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</si>
  <si>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</si>
  <si>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</si>
  <si>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</si>
  <si>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</si>
  <si>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</si>
  <si>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</si>
  <si>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</si>
  <si>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</si>
  <si>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</si>
  <si>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</si>
  <si>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</si>
  <si>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</si>
  <si>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</si>
  <si>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</si>
  <si>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</si>
  <si>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</si>
  <si>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</si>
  <si>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</si>
  <si>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</si>
  <si>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</si>
  <si>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</si>
  <si>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</si>
  <si>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</si>
  <si>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</si>
  <si>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</si>
  <si>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</si>
  <si>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</si>
  <si>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</si>
  <si>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</si>
  <si>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</si>
  <si>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</si>
  <si>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</si>
  <si>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</si>
  <si>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</si>
  <si>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</si>
  <si>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</si>
  <si>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</si>
  <si>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</si>
  <si>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</si>
  <si>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</si>
  <si>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</si>
  <si>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</si>
  <si>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</si>
  <si>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</si>
  <si>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</si>
  <si>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</si>
  <si>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</si>
  <si>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</si>
  <si>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</si>
  <si>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</si>
  <si>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</si>
  <si>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</si>
  <si>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</si>
  <si>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</si>
  <si>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</si>
  <si>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</si>
  <si>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</si>
  <si>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</si>
  <si>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</si>
  <si>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</si>
  <si>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</si>
  <si>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</si>
  <si>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</si>
  <si>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</si>
  <si>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</si>
  <si>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</si>
  <si>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</si>
  <si>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</si>
  <si>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</si>
  <si>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</si>
  <si>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</si>
  <si>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</si>
  <si>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</si>
  <si>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</si>
  <si>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</si>
  <si>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</si>
  <si>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</si>
  <si>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</si>
  <si>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</si>
  <si>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</si>
  <si>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</si>
  <si>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</si>
  <si>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</si>
  <si>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</si>
  <si>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</si>
  <si>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</si>
  <si>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</si>
  <si>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</si>
  <si>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</si>
  <si>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</si>
  <si>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</si>
  <si>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</si>
  <si>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</si>
  <si>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</si>
  <si>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</si>
  <si>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</si>
  <si>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</si>
  <si>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</si>
  <si>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</si>
  <si>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</si>
  <si>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</si>
  <si>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</si>
  <si>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</si>
  <si>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</si>
  <si>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</si>
  <si>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</si>
  <si>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</si>
  <si>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</si>
  <si>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</si>
  <si>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</si>
  <si>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</si>
  <si>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</si>
  <si>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</si>
  <si>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</si>
  <si>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</si>
  <si>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</si>
  <si>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</si>
  <si>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</si>
  <si>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</si>
  <si>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</si>
  <si>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</si>
  <si>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</si>
  <si>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</si>
  <si>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</si>
  <si>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</si>
  <si>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</si>
  <si>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</si>
  <si>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</si>
  <si>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</si>
  <si>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</si>
  <si>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</si>
  <si>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</si>
  <si>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</si>
  <si>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</si>
  <si>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</si>
  <si>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</si>
  <si>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</si>
  <si>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</si>
  <si>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</si>
  <si>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</si>
  <si>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</si>
  <si>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</si>
  <si>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</si>
  <si>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</si>
  <si>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</si>
  <si>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</si>
  <si>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</si>
  <si>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</si>
  <si>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</si>
  <si>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</si>
  <si>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</si>
  <si>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</si>
  <si>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</si>
  <si>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</si>
  <si>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</si>
  <si>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</si>
  <si>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</si>
  <si>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</si>
  <si>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</si>
  <si>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</si>
  <si>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</si>
  <si>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</si>
  <si>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</si>
  <si>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</si>
  <si>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</si>
  <si>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</si>
  <si>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</si>
  <si>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</si>
  <si>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</si>
  <si>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</si>
  <si>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</si>
  <si>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</si>
  <si>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</si>
  <si>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</si>
  <si>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</si>
  <si>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</si>
  <si>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</si>
  <si>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</si>
  <si>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</si>
  <si>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</si>
  <si>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</si>
  <si>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</si>
  <si>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</si>
  <si>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</si>
  <si>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</si>
  <si>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</si>
  <si>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</si>
  <si>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</si>
  <si>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</si>
  <si>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</si>
  <si>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</si>
  <si>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</si>
  <si>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</si>
  <si>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</si>
  <si>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</si>
  <si>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</si>
  <si>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</si>
  <si>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</si>
  <si>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</si>
  <si>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</si>
  <si>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</si>
  <si>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</si>
  <si>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</si>
  <si>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</si>
  <si>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</si>
  <si>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</si>
  <si>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</si>
  <si>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</si>
  <si>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</si>
  <si>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</si>
  <si>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</si>
  <si>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</si>
  <si>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</si>
  <si>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</si>
  <si>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</si>
  <si>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</si>
  <si>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</si>
  <si>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</si>
  <si>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</si>
  <si>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</si>
  <si>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</si>
  <si>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</si>
  <si>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</si>
  <si>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</si>
  <si>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</si>
  <si>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</si>
  <si>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</si>
  <si>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</si>
  <si>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</si>
  <si>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</si>
  <si>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</si>
  <si>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</si>
  <si>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</si>
  <si>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</si>
  <si>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</si>
  <si>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</si>
  <si>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</si>
  <si>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</si>
  <si>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</si>
  <si>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</si>
  <si>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</si>
  <si>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</si>
  <si>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</si>
  <si>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</si>
  <si>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</si>
  <si>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</si>
  <si>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</si>
  <si>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</si>
  <si>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</si>
  <si>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</si>
  <si>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</si>
  <si>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</si>
  <si>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</si>
  <si>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</si>
  <si>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</si>
  <si>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</si>
  <si>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</si>
  <si>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</si>
  <si>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</si>
  <si>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</si>
  <si>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</si>
  <si>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</si>
  <si>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</si>
  <si>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</si>
  <si>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</si>
  <si>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</si>
  <si>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</si>
  <si>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</si>
  <si>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</si>
  <si>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</si>
  <si>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</si>
  <si>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</si>
  <si>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</si>
  <si>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</si>
  <si>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</si>
  <si>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</si>
  <si>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</si>
  <si>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</si>
  <si>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</si>
  <si>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</si>
  <si>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</si>
  <si>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</si>
  <si>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</si>
  <si>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</si>
  <si>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</si>
  <si>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</si>
  <si>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</si>
  <si>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</si>
  <si>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</si>
  <si>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</si>
  <si>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</si>
  <si>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</si>
  <si>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</si>
  <si>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</si>
  <si>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</si>
  <si>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</si>
  <si>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</si>
  <si>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</si>
  <si>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</si>
  <si>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</si>
  <si>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</si>
  <si>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</si>
  <si>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</si>
  <si>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</si>
  <si>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</si>
  <si>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</si>
  <si>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</si>
  <si>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</si>
  <si>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</si>
  <si>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</si>
  <si>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</si>
  <si>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</si>
  <si>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</si>
  <si>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</si>
  <si>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</si>
  <si>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</si>
  <si>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</si>
  <si>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</si>
  <si>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</si>
  <si>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</si>
  <si>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</si>
  <si>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</si>
  <si>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</si>
  <si>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</si>
  <si>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</si>
  <si>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</si>
  <si>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</si>
  <si>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</si>
  <si>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</si>
  <si>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</si>
  <si>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</si>
  <si>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</si>
  <si>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</si>
  <si>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</si>
  <si>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</si>
  <si>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</si>
  <si>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</si>
  <si>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</si>
  <si>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</si>
  <si>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</si>
  <si>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</si>
  <si>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</si>
  <si>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</si>
  <si>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</si>
  <si>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</si>
  <si>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</si>
  <si>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</si>
  <si>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</si>
  <si>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</si>
  <si>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</si>
  <si>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</si>
  <si>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</si>
  <si>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</si>
  <si>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</si>
  <si>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</si>
  <si>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</si>
  <si>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</si>
  <si>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</si>
  <si>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</si>
  <si>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</si>
  <si>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</si>
  <si>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</si>
  <si>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</si>
  <si>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</si>
  <si>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</si>
  <si>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</si>
  <si>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</si>
  <si>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</si>
  <si>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</si>
  <si>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</si>
  <si>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</si>
  <si>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</si>
  <si>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</si>
  <si>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</si>
  <si>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</si>
  <si>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</si>
  <si>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</si>
  <si>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</si>
  <si>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</si>
  <si>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</si>
  <si>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</si>
  <si>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</si>
  <si>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</si>
  <si>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</si>
  <si>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</si>
  <si>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</si>
  <si>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</si>
  <si>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</si>
  <si>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</si>
  <si>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</si>
  <si>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</si>
  <si>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</si>
  <si>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</si>
  <si>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</si>
  <si>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</si>
  <si>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</si>
  <si>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</si>
  <si>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</si>
  <si>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</si>
  <si>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</si>
  <si>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</si>
  <si>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</si>
  <si>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</si>
  <si>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</si>
  <si>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</si>
  <si>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</si>
  <si>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</si>
  <si>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</si>
  <si>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</si>
  <si>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</si>
  <si>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</si>
  <si>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</si>
  <si>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</si>
  <si>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</si>
  <si>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</si>
  <si>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</si>
  <si>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</si>
  <si>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</si>
  <si>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</si>
  <si>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</si>
  <si>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</si>
  <si>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</si>
  <si>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</si>
  <si>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</si>
  <si>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</si>
  <si>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</si>
  <si>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</si>
  <si>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</si>
  <si>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</si>
  <si>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</si>
  <si>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</si>
  <si>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</si>
  <si>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</si>
  <si>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</si>
  <si>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</si>
  <si>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</si>
  <si>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</si>
  <si>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</si>
  <si>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</si>
  <si>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</si>
  <si>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</si>
  <si>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</si>
  <si>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</si>
  <si>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</si>
  <si>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</si>
  <si>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</si>
  <si>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</si>
  <si>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</si>
  <si>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</si>
  <si>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</si>
  <si>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</si>
  <si>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</si>
  <si>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</si>
  <si>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</si>
  <si>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</si>
  <si>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</si>
  <si>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</si>
  <si>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</si>
  <si>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</si>
  <si>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</si>
  <si>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</si>
  <si>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</si>
  <si>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</si>
  <si>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</si>
  <si>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</si>
  <si>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</si>
  <si>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</si>
  <si>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</si>
  <si>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</si>
  <si>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</si>
  <si>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</si>
  <si>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</si>
  <si>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</si>
  <si>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</si>
  <si>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</si>
  <si>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</si>
  <si>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</si>
  <si>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</si>
  <si>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</si>
  <si>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</si>
  <si>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</si>
  <si>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</si>
  <si>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</si>
  <si>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</si>
  <si>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</si>
  <si>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</si>
  <si>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</si>
  <si>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</si>
  <si>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</si>
  <si>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</si>
  <si>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</si>
  <si>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</si>
  <si>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</si>
  <si>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</si>
  <si>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</si>
  <si>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</si>
  <si>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</si>
  <si>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</si>
  <si>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</si>
  <si>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</si>
  <si>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</si>
  <si>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</si>
  <si>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</si>
  <si>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</si>
  <si>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</si>
  <si>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</si>
  <si>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</si>
  <si>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</si>
  <si>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</si>
  <si>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</si>
  <si>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</si>
  <si>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</si>
  <si>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</si>
  <si>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</si>
  <si>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</si>
  <si>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</si>
  <si>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</si>
  <si>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</si>
  <si>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</si>
  <si>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</si>
  <si>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</si>
  <si>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</si>
  <si>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</si>
  <si>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</si>
  <si>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</si>
  <si>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</si>
  <si>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</si>
  <si>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</si>
  <si>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</si>
  <si>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</si>
  <si>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</si>
  <si>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</si>
  <si>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</si>
  <si>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</si>
  <si>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</si>
  <si>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</si>
  <si>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</si>
  <si>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</si>
  <si>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</si>
  <si>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</si>
  <si>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</si>
  <si>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</si>
  <si>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</si>
  <si>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</si>
  <si>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</si>
  <si>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</si>
  <si>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</si>
  <si>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</si>
  <si>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</si>
  <si>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</si>
  <si>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</si>
  <si>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</si>
  <si>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</si>
  <si>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</si>
  <si>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</si>
  <si>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</si>
  <si>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</si>
  <si>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</si>
  <si>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</si>
  <si>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</si>
  <si>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</si>
  <si>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</si>
  <si>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</si>
  <si>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</si>
  <si>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</si>
  <si>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</si>
  <si>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</si>
  <si>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</si>
  <si>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</si>
  <si>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</si>
  <si>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</si>
  <si>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</si>
  <si>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</si>
  <si>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</si>
  <si>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</si>
  <si>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</si>
  <si>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</si>
  <si>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</si>
  <si>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</si>
  <si>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</si>
  <si>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</si>
  <si>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</si>
  <si>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</si>
  <si>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</si>
  <si>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</si>
  <si>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</si>
  <si>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</si>
  <si>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</si>
  <si>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</si>
  <si>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</si>
  <si>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</si>
  <si>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</si>
  <si>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</si>
  <si>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</si>
  <si>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</si>
  <si>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</si>
  <si>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</si>
  <si>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</si>
  <si>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</si>
  <si>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</si>
  <si>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</si>
  <si>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</si>
  <si>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</si>
  <si>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</si>
  <si>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</si>
  <si>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</si>
  <si>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</si>
  <si>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</si>
  <si>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</si>
  <si>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</si>
  <si>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</si>
  <si>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</si>
  <si>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</si>
  <si>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</si>
  <si>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</si>
  <si>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</si>
  <si>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</si>
  <si>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</si>
  <si>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</si>
  <si>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</si>
  <si>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</si>
  <si>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</si>
  <si>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</si>
  <si>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</si>
  <si>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</si>
  <si>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</si>
  <si>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</si>
  <si>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</si>
  <si>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</si>
  <si>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</si>
  <si>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</si>
  <si>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</si>
  <si>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</si>
  <si>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</si>
  <si>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</si>
  <si>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</si>
  <si>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</si>
  <si>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</si>
  <si>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</si>
  <si>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</si>
  <si>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</si>
  <si>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</si>
  <si>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</si>
  <si>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</si>
  <si>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</si>
  <si>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</si>
  <si>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</si>
  <si>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</si>
  <si>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</si>
  <si>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</si>
  <si>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</si>
  <si>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</si>
  <si>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</si>
  <si>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</si>
  <si>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</si>
  <si>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</si>
  <si>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</si>
  <si>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</si>
  <si>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</si>
  <si>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</si>
  <si>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</si>
  <si>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</si>
  <si>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</si>
  <si>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</si>
  <si>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</si>
  <si>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</si>
  <si>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</si>
  <si>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</si>
  <si>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</si>
  <si>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</si>
  <si>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</si>
  <si>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</si>
  <si>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</si>
  <si>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</si>
  <si>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</si>
  <si>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</si>
  <si>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</si>
  <si>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</si>
  <si>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</si>
  <si>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</si>
  <si>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</si>
  <si>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</si>
  <si>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</si>
  <si>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</si>
  <si>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</si>
  <si>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</si>
  <si>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</si>
  <si>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</si>
  <si>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</si>
  <si>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</si>
  <si>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</si>
  <si>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</si>
  <si>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</si>
  <si>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</si>
  <si>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</si>
  <si>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</si>
  <si>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</si>
  <si>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</si>
  <si>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</si>
  <si>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</si>
  <si>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</si>
  <si>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</si>
  <si>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</si>
  <si>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</si>
  <si>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</si>
  <si>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</si>
  <si>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</si>
  <si>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</si>
  <si>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</si>
  <si>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</si>
  <si>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</si>
  <si>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</si>
  <si>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</si>
  <si>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</si>
  <si>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</si>
  <si>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</si>
  <si>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</si>
  <si>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</si>
  <si>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</si>
  <si>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</si>
  <si>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</si>
  <si>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</si>
  <si>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</si>
  <si>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</si>
  <si>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</si>
  <si>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</si>
  <si>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</si>
  <si>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</si>
  <si>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</si>
  <si>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</si>
  <si>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</si>
  <si>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</si>
  <si>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</si>
  <si>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</si>
  <si>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</si>
  <si>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</si>
  <si>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</si>
  <si>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</si>
  <si>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</si>
  <si>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</si>
  <si>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</si>
  <si>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</si>
  <si>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</si>
  <si>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</si>
  <si>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</si>
  <si>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</si>
  <si>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</si>
  <si>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</si>
  <si>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</si>
  <si>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</si>
  <si>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</si>
  <si>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</si>
  <si>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</si>
  <si>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</si>
  <si>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</si>
  <si>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</si>
  <si>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</si>
  <si>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</si>
  <si>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</si>
  <si>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</si>
  <si>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</si>
  <si>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</si>
  <si>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</si>
  <si>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</si>
  <si>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</si>
  <si>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</si>
  <si>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</si>
  <si>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</si>
  <si>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</si>
  <si>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</si>
  <si>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</si>
  <si>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</si>
  <si>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</si>
  <si>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</si>
  <si>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</si>
  <si>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</si>
  <si>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</si>
  <si>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</si>
  <si>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</si>
  <si>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</si>
  <si>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</si>
  <si>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</si>
  <si>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</si>
  <si>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</si>
  <si>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</si>
  <si>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</si>
  <si>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</si>
  <si>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</si>
  <si>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</si>
  <si>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</si>
  <si>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</si>
  <si>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</si>
  <si>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</si>
  <si>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</si>
  <si>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</si>
  <si>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</si>
  <si>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</si>
  <si>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</si>
  <si>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</si>
  <si>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</si>
  <si>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</si>
  <si>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</si>
  <si>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</si>
  <si>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</si>
  <si>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</si>
  <si>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</si>
  <si>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</si>
  <si>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</si>
  <si>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</si>
  <si>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</si>
  <si>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</si>
  <si>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</si>
  <si>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</si>
  <si>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</si>
  <si>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</si>
  <si>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</si>
  <si>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</si>
  <si>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</si>
  <si>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</si>
  <si>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</si>
  <si>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</si>
  <si>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</si>
  <si>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</si>
  <si>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</si>
  <si>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</si>
  <si>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</si>
  <si>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</si>
  <si>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</si>
  <si>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</si>
  <si>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</si>
  <si>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</si>
  <si>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</si>
  <si>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</si>
  <si>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</si>
  <si>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</si>
  <si>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</si>
  <si>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</si>
  <si>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</si>
  <si>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</si>
  <si>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</si>
  <si>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</si>
  <si>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</si>
  <si>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</si>
  <si>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</si>
  <si>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</si>
  <si>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</si>
  <si>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</si>
  <si>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</si>
  <si>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</si>
  <si>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</si>
  <si>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</si>
  <si>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</si>
  <si>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</si>
  <si>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</si>
  <si>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</si>
  <si>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</si>
  <si>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</si>
  <si>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</si>
  <si>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</si>
  <si>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</si>
  <si>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</si>
  <si>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</si>
  <si>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</si>
  <si>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</si>
  <si>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</si>
  <si>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</si>
  <si>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</si>
  <si>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</si>
  <si>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</si>
  <si>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</si>
  <si>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</si>
  <si>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</si>
  <si>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</si>
  <si>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</si>
  <si>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</si>
  <si>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</si>
  <si>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</si>
  <si>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</si>
  <si>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</si>
  <si>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</si>
  <si>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</si>
  <si>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</si>
  <si>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</si>
  <si>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</si>
  <si>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</si>
  <si>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</si>
  <si>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</si>
  <si>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</si>
  <si>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</si>
  <si>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</si>
  <si>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</si>
  <si>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</si>
  <si>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</si>
  <si>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</si>
  <si>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</si>
  <si>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</si>
  <si>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</si>
  <si>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</si>
  <si>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</si>
  <si>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</si>
  <si>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</si>
  <si>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</si>
  <si>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</si>
  <si>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</si>
  <si>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</si>
  <si>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</si>
  <si>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</si>
  <si>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</si>
  <si>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</si>
  <si>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</si>
  <si>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</si>
  <si>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</si>
  <si>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</si>
  <si>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</si>
  <si>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</si>
  <si>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</si>
  <si>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</si>
  <si>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</si>
  <si>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</si>
  <si>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</si>
  <si>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</si>
  <si>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</si>
  <si>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</si>
  <si>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</si>
  <si>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</si>
  <si>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</si>
  <si>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</si>
  <si>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</si>
  <si>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</si>
  <si>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</si>
  <si>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</si>
  <si>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</si>
  <si>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</si>
  <si>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</si>
  <si>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</si>
  <si>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</si>
  <si>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</si>
  <si>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</si>
  <si>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</si>
  <si>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</si>
  <si>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</si>
  <si>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</si>
  <si>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</si>
  <si>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</si>
  <si>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</si>
  <si>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</si>
  <si>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</si>
  <si>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</si>
  <si>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</si>
  <si>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</si>
  <si>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</si>
  <si>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</si>
  <si>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</si>
  <si>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</si>
  <si>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</si>
  <si>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</si>
  <si>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</si>
  <si>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</si>
  <si>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</si>
  <si>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</si>
  <si>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</si>
  <si>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</si>
  <si>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</si>
  <si>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</si>
  <si>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</si>
  <si>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</si>
  <si>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</si>
  <si>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</si>
  <si>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</si>
  <si>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</si>
  <si>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</si>
  <si>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</si>
  <si>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</si>
  <si>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</si>
  <si>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</si>
  <si>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</si>
  <si>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</si>
  <si>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</si>
  <si>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</si>
  <si>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</si>
  <si>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</si>
  <si>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</si>
  <si>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</si>
  <si>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</si>
  <si>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</si>
  <si>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</si>
  <si>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</si>
  <si>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</si>
  <si>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</si>
  <si>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</si>
  <si>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</si>
  <si>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</si>
  <si>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</si>
  <si>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</si>
  <si>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</si>
  <si>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</si>
  <si>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</si>
  <si>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</si>
  <si>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</si>
  <si>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</si>
  <si>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</si>
  <si>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</si>
  <si>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</si>
  <si>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</si>
  <si>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</si>
  <si>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</si>
  <si>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</si>
  <si>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</si>
  <si>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</si>
  <si>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</si>
  <si>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</si>
  <si>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</si>
  <si>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</si>
  <si>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</si>
  <si>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</si>
  <si>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</si>
  <si>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</si>
  <si>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</si>
  <si>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</si>
  <si>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</si>
  <si>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</si>
  <si>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</si>
  <si>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</si>
  <si>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</si>
  <si>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</si>
  <si>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</si>
  <si>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</si>
  <si>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</si>
  <si>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</si>
  <si>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</si>
  <si>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</si>
  <si>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</si>
  <si>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</si>
  <si>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</si>
  <si>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</si>
  <si>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</si>
  <si>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</si>
  <si>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</si>
  <si>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</si>
  <si>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</si>
  <si>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</si>
  <si>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</si>
  <si>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</si>
  <si>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</si>
  <si>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</si>
  <si>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</si>
  <si>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</si>
  <si>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</si>
  <si>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</si>
  <si>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</si>
  <si>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</si>
  <si>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</si>
  <si>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</si>
  <si>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</si>
  <si>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</si>
  <si>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</si>
  <si>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</si>
  <si>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</si>
  <si>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</si>
  <si>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</si>
  <si>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</si>
  <si>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</si>
  <si>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</si>
  <si>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</si>
  <si>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</si>
  <si>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</si>
  <si>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</si>
  <si>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</si>
  <si>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</si>
  <si>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</si>
  <si>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</si>
  <si>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</si>
  <si>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</si>
  <si>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</si>
  <si>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</si>
  <si>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</si>
  <si>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</si>
  <si>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</si>
  <si>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</si>
  <si>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</si>
  <si>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</si>
  <si>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</si>
  <si>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</si>
  <si>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</si>
  <si>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</si>
  <si>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</si>
  <si>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</si>
  <si>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</si>
  <si>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</si>
  <si>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</si>
  <si>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</si>
  <si>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</si>
  <si>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</si>
  <si>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</si>
  <si>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</si>
  <si>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</si>
  <si>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</si>
  <si>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</si>
  <si>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</si>
  <si>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</si>
  <si>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</si>
  <si>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</si>
  <si>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</si>
  <si>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</si>
  <si>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</si>
  <si>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</si>
  <si>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</si>
  <si>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</si>
  <si>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</si>
  <si>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</si>
  <si>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</si>
  <si>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</si>
  <si>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</si>
  <si>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</si>
  <si>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</si>
  <si>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</si>
  <si>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</si>
  <si>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</si>
  <si>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</si>
  <si>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</si>
  <si>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</si>
  <si>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</si>
  <si>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</si>
  <si>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</si>
  <si>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</si>
  <si>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</si>
  <si>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</si>
  <si>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</si>
  <si>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</si>
  <si>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</si>
  <si>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</si>
  <si>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</si>
  <si>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</si>
  <si>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</si>
  <si>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</si>
  <si>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</si>
  <si>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</si>
  <si>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</si>
  <si>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</si>
  <si>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</si>
  <si>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</si>
  <si>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</si>
  <si>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</si>
  <si>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</si>
  <si>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</si>
  <si>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</si>
  <si>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</si>
  <si>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</si>
  <si>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</si>
  <si>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</si>
  <si>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</si>
  <si>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</si>
  <si>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</si>
  <si>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</si>
  <si>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</si>
  <si>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</si>
  <si>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</si>
  <si>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</si>
  <si>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</si>
  <si>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</si>
  <si>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</si>
  <si>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</si>
  <si>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</si>
  <si>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</si>
  <si>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</si>
  <si>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</si>
  <si>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</si>
  <si>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</si>
  <si>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</si>
  <si>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</si>
  <si>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</si>
  <si>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</si>
  <si>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</si>
  <si>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</si>
  <si>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</si>
  <si>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</si>
  <si>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</si>
  <si>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</si>
  <si>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</si>
  <si>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</si>
  <si>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</si>
  <si>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</si>
  <si>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</si>
  <si>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</si>
  <si>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</si>
  <si>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</si>
  <si>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</si>
  <si>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</si>
  <si>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</si>
  <si>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</si>
  <si>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</si>
  <si>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</si>
  <si>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</si>
  <si>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</si>
  <si>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</si>
  <si>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</si>
  <si>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</si>
  <si>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</si>
  <si>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</si>
  <si>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</si>
  <si>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</si>
  <si>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</si>
  <si>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</si>
  <si>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</si>
  <si>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</si>
  <si>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</si>
  <si>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</si>
  <si>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</si>
  <si>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</si>
  <si>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</si>
  <si>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</si>
  <si>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</si>
  <si>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</si>
  <si>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</si>
  <si>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</si>
  <si>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</si>
  <si>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</si>
  <si>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</si>
  <si>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</si>
  <si>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</si>
  <si>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</si>
  <si>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</si>
  <si>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</si>
  <si>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</si>
  <si>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</si>
  <si>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</si>
  <si>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</si>
  <si>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</si>
  <si>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</si>
  <si>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</si>
  <si>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</si>
  <si>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</si>
  <si>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</si>
  <si>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</si>
  <si>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</si>
  <si>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</si>
  <si>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</si>
  <si>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</si>
  <si>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</si>
  <si>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</si>
  <si>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</si>
  <si>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</si>
  <si>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</si>
  <si>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</si>
  <si>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</si>
  <si>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</si>
  <si>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</si>
  <si>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</si>
  <si>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</si>
  <si>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</si>
  <si>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</si>
  <si>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</si>
  <si>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</si>
  <si>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</si>
  <si>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</si>
  <si>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</si>
  <si>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</si>
  <si>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</si>
  <si>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</si>
  <si>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</si>
  <si>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</si>
  <si>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</si>
  <si>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</si>
  <si>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</si>
  <si>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</si>
  <si>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</si>
  <si>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</si>
  <si>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</si>
  <si>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</si>
  <si>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</si>
  <si>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</si>
  <si>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</si>
  <si>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</si>
  <si>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</si>
  <si>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</si>
  <si>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</si>
  <si>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</si>
  <si>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</si>
  <si>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</si>
  <si>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</si>
  <si>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</si>
  <si>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</si>
  <si>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</si>
  <si>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</si>
  <si>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</si>
  <si>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</si>
  <si>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</si>
  <si>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</si>
  <si>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</si>
  <si>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</si>
  <si>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</si>
  <si>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</si>
  <si>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</si>
  <si>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</si>
  <si>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</si>
  <si>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</si>
  <si>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</si>
  <si>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</si>
  <si>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</si>
  <si>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</si>
  <si>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</si>
  <si>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</si>
  <si>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</si>
  <si>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</si>
  <si>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</si>
  <si>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</si>
  <si>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</si>
  <si>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</si>
  <si>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</si>
  <si>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</si>
  <si>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</si>
  <si>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</si>
  <si>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</si>
  <si>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</si>
  <si>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</si>
  <si>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</si>
  <si>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</si>
  <si>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</si>
  <si>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</si>
  <si>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</si>
  <si>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</si>
  <si>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</si>
  <si>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</si>
  <si>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</si>
  <si>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</si>
  <si>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</si>
  <si>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</si>
  <si>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</si>
  <si>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</si>
  <si>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</si>
  <si>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</si>
  <si>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</si>
  <si>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</si>
  <si>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</si>
  <si>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</si>
  <si>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</si>
  <si>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</si>
  <si>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</si>
  <si>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</si>
  <si>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</si>
  <si>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</si>
  <si>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</si>
  <si>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</si>
  <si>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</si>
  <si>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</si>
  <si>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</si>
  <si>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</si>
  <si>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</si>
  <si>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</si>
  <si>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</si>
  <si>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</si>
  <si>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</si>
  <si>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</si>
  <si>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</si>
  <si>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</si>
  <si>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</si>
  <si>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</si>
  <si>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</si>
  <si>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</si>
  <si>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</si>
  <si>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</si>
  <si>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</si>
  <si>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</si>
  <si>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</si>
  <si>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</si>
  <si>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</si>
  <si>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</si>
  <si>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</si>
  <si>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</si>
  <si>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</si>
  <si>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</si>
  <si>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</si>
  <si>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</si>
  <si>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</si>
  <si>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</si>
  <si>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</si>
  <si>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</si>
  <si>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</si>
  <si>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</si>
  <si>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</si>
  <si>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</si>
  <si>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</si>
  <si>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</si>
  <si>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</si>
  <si>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</si>
  <si>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</si>
  <si>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</si>
  <si>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</si>
  <si>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</si>
  <si>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</si>
  <si>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</si>
  <si>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</si>
  <si>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</si>
  <si>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</si>
  <si>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</si>
  <si>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</si>
  <si>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</si>
  <si>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</si>
  <si>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</si>
  <si>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</si>
  <si>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</si>
  <si>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</si>
  <si>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</si>
  <si>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</si>
  <si>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</si>
  <si>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</si>
  <si>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</si>
  <si>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</si>
  <si>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</si>
  <si>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</si>
  <si>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</si>
  <si>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</si>
  <si>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</si>
  <si>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</si>
  <si>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</si>
  <si>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</si>
  <si>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</si>
  <si>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</si>
  <si>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</si>
  <si>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</si>
  <si>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</si>
  <si>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</si>
  <si>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</si>
  <si>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</si>
  <si>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</si>
  <si>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</si>
  <si>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</si>
  <si>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</si>
  <si>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</si>
  <si>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</si>
  <si>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</si>
  <si>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</si>
  <si>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</si>
  <si>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</si>
  <si>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</si>
  <si>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</si>
  <si>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</si>
  <si>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</si>
  <si>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</si>
  <si>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</si>
  <si>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</si>
  <si>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</si>
  <si>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</si>
  <si>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</si>
  <si>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</si>
  <si>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</si>
  <si>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</si>
  <si>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</si>
  <si>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</si>
  <si>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</si>
  <si>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</si>
  <si>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</si>
  <si>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</si>
  <si>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</si>
  <si>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</si>
  <si>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</si>
  <si>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</si>
  <si>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</si>
  <si>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</si>
  <si>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</si>
  <si>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</si>
  <si>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</si>
  <si>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</si>
  <si>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</si>
  <si>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</si>
  <si>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</si>
  <si>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</si>
  <si>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</si>
  <si>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</si>
  <si>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</si>
  <si>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</si>
  <si>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</si>
  <si>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</si>
  <si>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</si>
  <si>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</si>
  <si>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</si>
  <si>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</si>
  <si>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</si>
  <si>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</si>
  <si>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</si>
  <si>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</si>
  <si>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</si>
  <si>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</si>
  <si>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</si>
  <si>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</si>
  <si>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</si>
  <si>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</si>
  <si>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</si>
  <si>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</si>
  <si>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</si>
  <si>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</si>
  <si>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</si>
  <si>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</si>
  <si>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</si>
  <si>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</si>
  <si>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</si>
  <si>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</si>
  <si>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</si>
  <si>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</si>
  <si>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</si>
  <si>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</si>
  <si>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</si>
  <si>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</si>
  <si>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</si>
  <si>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</si>
  <si>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</si>
  <si>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</si>
  <si>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</si>
  <si>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</si>
  <si>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</si>
  <si>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</si>
  <si>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</si>
  <si>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</si>
  <si>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</si>
  <si>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</si>
  <si>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</si>
  <si>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</si>
  <si>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</si>
  <si>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</si>
  <si>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</si>
  <si>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</si>
  <si>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</si>
  <si>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</si>
  <si>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</si>
  <si>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</si>
  <si>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</si>
  <si>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</si>
  <si>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</si>
  <si>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</si>
  <si>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</si>
  <si>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</si>
  <si>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</si>
  <si>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</si>
  <si>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</si>
  <si>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</si>
  <si>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</si>
  <si>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</si>
  <si>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</si>
  <si>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</si>
  <si>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</si>
  <si>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</si>
  <si>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</si>
  <si>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</si>
  <si>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</si>
  <si>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</si>
  <si>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</si>
  <si>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</si>
  <si>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</si>
  <si>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</si>
  <si>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</si>
  <si>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</si>
  <si>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</si>
  <si>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</si>
  <si>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</si>
  <si>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</si>
  <si>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</si>
  <si>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</si>
  <si>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</si>
  <si>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</si>
  <si>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</si>
  <si>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</si>
  <si>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</si>
  <si>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</si>
  <si>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</si>
  <si>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</si>
  <si>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</si>
  <si>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</si>
  <si>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</si>
  <si>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</si>
  <si>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</si>
  <si>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</si>
  <si>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</si>
  <si>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</si>
  <si>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</si>
  <si>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</si>
  <si>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</si>
  <si>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</si>
  <si>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</si>
  <si>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</si>
  <si>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</si>
  <si>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</si>
  <si>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</si>
  <si>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</si>
  <si>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</si>
  <si>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</si>
  <si>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</si>
  <si>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</si>
  <si>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</si>
  <si>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</si>
  <si>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</si>
  <si>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</si>
  <si>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</si>
  <si>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</si>
  <si>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</si>
  <si>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</si>
  <si>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</si>
  <si>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</si>
  <si>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</si>
  <si>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</si>
  <si>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</si>
  <si>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</si>
  <si>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</si>
  <si>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</si>
  <si>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</si>
  <si>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</si>
  <si>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</si>
  <si>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</si>
  <si>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</si>
  <si>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</si>
  <si>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</si>
  <si>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</si>
  <si>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</si>
  <si>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</si>
  <si>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</si>
  <si>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</si>
  <si>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</si>
  <si>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</si>
  <si>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</si>
  <si>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</si>
  <si>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</si>
  <si>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</si>
  <si>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</si>
  <si>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</si>
  <si>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</si>
  <si>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</si>
  <si>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</si>
  <si>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</si>
  <si>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</si>
  <si>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</si>
  <si>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</si>
  <si>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</si>
  <si>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</si>
  <si>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</si>
  <si>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</si>
  <si>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</si>
  <si>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</si>
  <si>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</si>
  <si>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</si>
  <si>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</si>
  <si>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</si>
  <si>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</si>
  <si>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</si>
  <si>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</si>
  <si>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</si>
  <si>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</si>
  <si>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</si>
  <si>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</si>
  <si>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</si>
  <si>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</si>
  <si>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</si>
  <si>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</si>
  <si>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</si>
  <si>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</si>
  <si>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</si>
  <si>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</si>
  <si>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</si>
  <si>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</si>
  <si>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</si>
  <si>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</si>
  <si>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</si>
  <si>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</si>
  <si>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</si>
  <si>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</si>
  <si>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</si>
  <si>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</si>
  <si>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</si>
  <si>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</si>
  <si>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</si>
  <si>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</si>
  <si>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</si>
  <si>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</si>
  <si>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</si>
  <si>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</si>
  <si>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</si>
  <si>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</si>
  <si>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</si>
  <si>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</si>
  <si>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</si>
  <si>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</si>
  <si>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</si>
  <si>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</si>
  <si>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</si>
  <si>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</si>
  <si>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</si>
  <si>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</si>
  <si>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</si>
  <si>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</si>
  <si>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</si>
  <si>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</si>
  <si>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</si>
  <si>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</si>
  <si>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</si>
  <si>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</si>
  <si>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</si>
  <si>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</si>
  <si>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</si>
  <si>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</si>
  <si>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</si>
  <si>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</si>
  <si>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</si>
  <si>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</si>
  <si>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</si>
  <si>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</si>
  <si>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</si>
  <si>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</si>
  <si>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</si>
  <si>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</si>
  <si>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</si>
  <si>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</si>
  <si>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</si>
  <si>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</si>
  <si>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</si>
  <si>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</si>
  <si>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</si>
  <si>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</si>
  <si>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</si>
  <si>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</si>
  <si>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</si>
  <si>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</si>
  <si>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</si>
  <si>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</si>
  <si>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</si>
  <si>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</si>
  <si>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</si>
  <si>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</si>
  <si>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</si>
  <si>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</si>
  <si>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</si>
  <si>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</si>
  <si>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</si>
  <si>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</si>
  <si>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</si>
  <si>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</si>
  <si>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</si>
  <si>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</si>
  <si>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</si>
  <si>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</si>
  <si>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</si>
  <si>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</si>
  <si>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</si>
  <si>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</si>
  <si>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</si>
  <si>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</si>
  <si>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</si>
  <si>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</si>
  <si>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</si>
  <si>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</si>
  <si>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</si>
  <si>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</si>
  <si>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</si>
  <si>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</si>
  <si>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</si>
  <si>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</si>
  <si>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</si>
  <si>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</si>
  <si>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</si>
  <si>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</si>
  <si>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</si>
  <si>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</si>
  <si>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</si>
  <si>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</si>
  <si>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</si>
  <si>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</si>
  <si>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</si>
  <si>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</si>
  <si>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</si>
  <si>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</si>
  <si>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</si>
  <si>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</si>
  <si>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</si>
  <si>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</si>
  <si>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</si>
  <si>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</si>
  <si>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</si>
  <si>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</si>
  <si>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</si>
  <si>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</si>
  <si>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</si>
  <si>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</si>
  <si>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</si>
  <si>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</si>
  <si>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</si>
  <si>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</si>
  <si>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</si>
  <si>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</si>
  <si>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</si>
  <si>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</si>
  <si>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</si>
  <si>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</si>
  <si>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</si>
  <si>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</si>
  <si>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</si>
  <si>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</si>
  <si>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</si>
  <si>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</si>
  <si>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</si>
  <si>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</si>
  <si>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</si>
  <si>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</si>
  <si>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</si>
  <si>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</si>
  <si>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</si>
  <si>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</si>
  <si>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</si>
  <si>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</si>
  <si>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</si>
  <si>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</si>
  <si>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</si>
  <si>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</si>
  <si>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</si>
  <si>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</si>
  <si>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</si>
  <si>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</si>
  <si>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</si>
  <si>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</si>
  <si>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</si>
  <si>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</si>
  <si>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</si>
  <si>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</si>
  <si>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</si>
  <si>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</si>
  <si>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</si>
  <si>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</si>
  <si>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</si>
  <si>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</si>
  <si>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</si>
  <si>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</si>
  <si>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</si>
  <si>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</si>
  <si>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</si>
  <si>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</si>
  <si>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</si>
  <si>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</si>
  <si>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</si>
  <si>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</si>
  <si>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</si>
  <si>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</si>
  <si>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</si>
  <si>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</si>
  <si>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</si>
  <si>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</si>
  <si>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</si>
  <si>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</si>
  <si>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</si>
  <si>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</si>
  <si>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</si>
  <si>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</si>
  <si>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</si>
  <si>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</si>
  <si>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</si>
  <si>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</si>
  <si>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</si>
  <si>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</si>
  <si>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</si>
  <si>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</si>
  <si>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</si>
  <si>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</si>
  <si>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</si>
  <si>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</si>
  <si>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</si>
  <si>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</si>
  <si>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</si>
  <si>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</si>
  <si>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</si>
  <si>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</si>
  <si>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</si>
  <si>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</si>
  <si>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</si>
  <si>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</si>
  <si>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</si>
  <si>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</si>
  <si>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</si>
  <si>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</si>
  <si>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</si>
  <si>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</si>
  <si>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</si>
  <si>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</si>
  <si>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</si>
  <si>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</si>
  <si>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</si>
  <si>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</si>
  <si>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</si>
  <si>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</si>
  <si>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</si>
  <si>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</si>
  <si>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</si>
  <si>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</si>
  <si>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</si>
  <si>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</si>
  <si>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</si>
  <si>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</si>
  <si>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</si>
  <si>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</si>
  <si>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</si>
  <si>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</si>
  <si>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</si>
  <si>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</si>
  <si>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</si>
  <si>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</si>
  <si>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</si>
  <si>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</si>
  <si>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</si>
  <si>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</si>
  <si>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</si>
  <si>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</si>
  <si>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</si>
  <si>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</si>
  <si>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</si>
  <si>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</si>
  <si>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</si>
  <si>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</si>
  <si>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</si>
  <si>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</si>
  <si>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</si>
  <si>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</si>
  <si>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</si>
  <si>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</si>
  <si>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</si>
  <si>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</si>
  <si>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</si>
  <si>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</si>
  <si>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</si>
  <si>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</si>
  <si>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</si>
  <si>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</si>
  <si>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</si>
  <si>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</si>
  <si>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</si>
  <si>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</si>
  <si>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</si>
  <si>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</si>
  <si>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</si>
  <si>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</si>
  <si>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</si>
  <si>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</si>
  <si>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</si>
  <si>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</si>
  <si>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</si>
  <si>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</si>
  <si>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</si>
  <si>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</si>
  <si>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</si>
  <si>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</si>
  <si>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</si>
  <si>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</si>
  <si>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</si>
  <si>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</si>
  <si>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</si>
  <si>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</si>
  <si>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</si>
  <si>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</si>
  <si>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</si>
  <si>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</si>
  <si>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</si>
  <si>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</si>
  <si>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</si>
  <si>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</si>
  <si>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</si>
  <si>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</si>
  <si>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</si>
  <si>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</si>
  <si>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</si>
  <si>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</si>
  <si>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</si>
  <si>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</si>
  <si>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</si>
  <si>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</si>
  <si>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</si>
  <si>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</si>
  <si>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</si>
  <si>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</si>
  <si>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</si>
  <si>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</si>
  <si>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</si>
  <si>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</si>
  <si>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</si>
  <si>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</si>
  <si>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</si>
  <si>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</si>
  <si>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</si>
  <si>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</si>
  <si>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</si>
  <si>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</si>
  <si>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</si>
  <si>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</si>
  <si>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</si>
  <si>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</si>
  <si>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</si>
  <si>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</si>
  <si>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</si>
  <si>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</si>
  <si>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</si>
  <si>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</si>
  <si>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</si>
  <si>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</si>
  <si>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</si>
  <si>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</si>
  <si>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</si>
  <si>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</si>
  <si>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</si>
  <si>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</si>
  <si>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</si>
  <si>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</si>
  <si>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</si>
  <si>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</si>
  <si>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</si>
  <si>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</si>
  <si>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</si>
  <si>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</si>
  <si>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</si>
  <si>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</si>
  <si>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</si>
  <si>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</si>
  <si>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</si>
  <si>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</si>
  <si>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</si>
  <si>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</si>
  <si>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</si>
  <si>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</si>
  <si>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</si>
  <si>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</si>
  <si>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</si>
  <si>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</si>
  <si>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</si>
  <si>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</si>
  <si>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</si>
  <si>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</si>
  <si>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</si>
  <si>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</si>
  <si>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</si>
  <si>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</si>
  <si>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</si>
  <si>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</si>
  <si>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</si>
  <si>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</si>
  <si>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</si>
  <si>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</si>
  <si>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</si>
  <si>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</si>
  <si>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</si>
  <si>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</si>
  <si>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</si>
  <si>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</si>
  <si>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</si>
  <si>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</si>
  <si>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</si>
  <si>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</si>
  <si>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</si>
  <si>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</si>
  <si>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</si>
  <si>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</si>
  <si>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</si>
  <si>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</si>
  <si>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</si>
  <si>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</si>
  <si>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</si>
  <si>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</si>
  <si>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</si>
  <si>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</si>
  <si>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</si>
  <si>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</si>
  <si>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</si>
  <si>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</si>
  <si>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</si>
  <si>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</si>
  <si>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</si>
  <si>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</si>
  <si>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</si>
  <si>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</si>
  <si>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</si>
  <si>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</si>
  <si>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</si>
  <si>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</si>
  <si>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</si>
  <si>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</si>
  <si>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</si>
  <si>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</si>
  <si>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</si>
  <si>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</si>
  <si>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</si>
  <si>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</si>
  <si>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</si>
  <si>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</si>
  <si>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</si>
  <si>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</si>
  <si>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</si>
  <si>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</si>
  <si>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</si>
  <si>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</si>
  <si>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</si>
  <si>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</si>
  <si>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</si>
  <si>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</si>
  <si>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</si>
  <si>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</si>
  <si>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</si>
  <si>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</si>
  <si>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</si>
  <si>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</si>
  <si>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</si>
  <si>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</si>
  <si>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</si>
  <si>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</si>
  <si>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</si>
  <si>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</si>
  <si>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</si>
  <si>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</si>
  <si>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</si>
  <si>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</si>
  <si>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</si>
  <si>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</si>
  <si>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</si>
  <si>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</si>
  <si>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</si>
  <si>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</si>
  <si>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</si>
  <si>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</si>
  <si>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</si>
  <si>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</si>
  <si>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</si>
  <si>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</si>
  <si>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</si>
  <si>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</si>
  <si>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</si>
  <si>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</si>
  <si>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</si>
  <si>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</si>
  <si>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</si>
  <si>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</si>
  <si>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</si>
  <si>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</si>
  <si>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</si>
  <si>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</si>
  <si>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</si>
  <si>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</si>
  <si>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</si>
  <si>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</si>
  <si>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</si>
  <si>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</si>
  <si>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</si>
  <si>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</si>
  <si>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</si>
  <si>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</si>
  <si>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</si>
  <si>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</si>
  <si>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</si>
  <si>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</si>
  <si>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</si>
  <si>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</si>
  <si>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</si>
  <si>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</si>
  <si>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</si>
  <si>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</si>
  <si>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</si>
  <si>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</si>
  <si>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</si>
  <si>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</si>
  <si>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</si>
  <si>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</si>
  <si>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</si>
  <si>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</si>
  <si>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</si>
  <si>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</si>
  <si>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</si>
  <si>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</si>
  <si>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</si>
  <si>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</si>
  <si>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</si>
  <si>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</si>
  <si>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</si>
  <si>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</si>
  <si>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</si>
  <si>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</si>
  <si>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</si>
  <si>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</si>
  <si>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</si>
  <si>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</si>
  <si>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</si>
  <si>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</si>
  <si>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</si>
  <si>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</si>
  <si>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</si>
  <si>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</si>
  <si>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</si>
  <si>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</si>
  <si>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</si>
  <si>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</si>
  <si>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</si>
  <si>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</si>
  <si>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</si>
  <si>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</si>
  <si>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</si>
  <si>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</si>
  <si>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</si>
  <si>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</si>
  <si>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</si>
  <si>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</si>
  <si>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</si>
  <si>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</si>
  <si>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</si>
  <si>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</si>
  <si>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</si>
  <si>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</si>
  <si>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</si>
  <si>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</si>
  <si>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</si>
  <si>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</si>
  <si>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</si>
  <si>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</si>
  <si>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</si>
  <si>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</si>
  <si>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</si>
  <si>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</si>
  <si>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</si>
  <si>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</si>
  <si>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</si>
  <si>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</si>
  <si>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</si>
  <si>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</si>
  <si>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</si>
  <si>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</si>
  <si>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</si>
  <si>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</si>
  <si>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</si>
  <si>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</si>
  <si>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</si>
  <si>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</si>
  <si>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</si>
  <si>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</si>
  <si>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</si>
  <si>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</si>
  <si>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</si>
  <si>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</si>
  <si>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</si>
  <si>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</si>
  <si>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</si>
  <si>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</si>
  <si>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</si>
  <si>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</si>
  <si>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</si>
  <si>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</si>
  <si>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</si>
  <si>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</si>
  <si>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</si>
  <si>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</si>
  <si>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</si>
  <si>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</si>
  <si>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</si>
  <si>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</si>
  <si>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</si>
  <si>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</si>
  <si>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</si>
  <si>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</si>
  <si>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</si>
  <si>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</si>
  <si>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</si>
  <si>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</si>
  <si>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</si>
  <si>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</si>
  <si>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</si>
  <si>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</si>
  <si>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</si>
  <si>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</si>
  <si>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</si>
  <si>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</si>
  <si>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</si>
  <si>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</si>
  <si>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</si>
  <si>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</si>
  <si>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</si>
  <si>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</si>
  <si>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</si>
  <si>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</si>
  <si>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</si>
  <si>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</si>
  <si>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</si>
  <si>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</si>
  <si>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</si>
  <si>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</si>
  <si>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</si>
  <si>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</si>
  <si>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</si>
  <si>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</si>
  <si>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</si>
  <si>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</si>
  <si>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</si>
  <si>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</si>
  <si>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</si>
  <si>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</si>
  <si>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</si>
  <si>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</si>
  <si>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</si>
  <si>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</si>
  <si>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</si>
  <si>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</si>
  <si>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</si>
  <si>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</si>
  <si>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</si>
  <si>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</si>
  <si>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</si>
  <si>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</si>
  <si>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</si>
  <si>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</si>
  <si>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</si>
  <si>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</si>
  <si>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</si>
  <si>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</si>
  <si>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</si>
  <si>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</si>
  <si>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</si>
  <si>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</si>
  <si>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</si>
  <si>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</si>
  <si>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</si>
  <si>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</si>
  <si>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</si>
  <si>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</si>
  <si>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</si>
  <si>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</si>
  <si>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</si>
  <si>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</si>
  <si>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</si>
  <si>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</si>
  <si>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</si>
  <si>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</si>
  <si>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</si>
  <si>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</si>
  <si>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</si>
  <si>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</si>
  <si>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</si>
  <si>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</si>
  <si>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</si>
  <si>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</si>
  <si>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</si>
  <si>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</si>
  <si>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</si>
  <si>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</si>
  <si>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</si>
  <si>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</si>
  <si>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</si>
  <si>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</si>
  <si>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</si>
  <si>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</si>
  <si>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</si>
  <si>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</si>
  <si>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</si>
  <si>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</si>
  <si>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</si>
  <si>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</si>
  <si>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</si>
  <si>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</si>
  <si>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</si>
  <si>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</si>
  <si>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</si>
  <si>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</si>
  <si>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</si>
  <si>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</si>
  <si>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</si>
  <si>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</si>
  <si>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</si>
  <si>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</si>
  <si>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</si>
  <si>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</si>
  <si>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</si>
  <si>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</si>
  <si>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</si>
  <si>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</si>
  <si>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</si>
  <si>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</si>
  <si>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</si>
  <si>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</si>
  <si>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</si>
  <si>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</si>
  <si>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</si>
  <si>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</si>
  <si>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</si>
  <si>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</si>
  <si>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</si>
  <si>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</si>
  <si>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</si>
  <si>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</si>
  <si>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</si>
  <si>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</si>
  <si>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</si>
  <si>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</si>
  <si>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</si>
  <si>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</si>
  <si>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</si>
  <si>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</si>
  <si>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</si>
  <si>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</si>
  <si>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</si>
  <si>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</si>
  <si>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</si>
  <si>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</si>
  <si>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</si>
  <si>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</si>
  <si>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</si>
  <si>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</si>
  <si>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</si>
  <si>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</si>
  <si>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</si>
  <si>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</si>
  <si>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</si>
  <si>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</si>
  <si>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</si>
  <si>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</si>
  <si>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</si>
  <si>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</si>
  <si>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</si>
  <si>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</si>
  <si>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</si>
  <si>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</si>
  <si>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</si>
  <si>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</si>
  <si>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</si>
  <si>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</si>
  <si>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</si>
  <si>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</si>
  <si>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</si>
  <si>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</si>
  <si>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</si>
  <si>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</si>
  <si>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</si>
  <si>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</si>
  <si>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</si>
  <si>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</si>
  <si>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</si>
  <si>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</si>
  <si>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</si>
  <si>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</si>
  <si>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</si>
  <si>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</si>
  <si>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</si>
  <si>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</si>
  <si>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</si>
  <si>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</si>
  <si>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</si>
  <si>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</si>
  <si>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</si>
  <si>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</si>
  <si>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</si>
  <si>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</si>
  <si>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</si>
  <si>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</si>
  <si>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</si>
  <si>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</si>
  <si>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</si>
  <si>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</si>
  <si>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</si>
  <si>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</si>
  <si>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</si>
  <si>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</si>
  <si>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</si>
  <si>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</si>
  <si>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</si>
  <si>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</si>
  <si>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</si>
  <si>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</si>
  <si>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</si>
  <si>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</si>
  <si>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</si>
  <si>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</si>
  <si>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</si>
  <si>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</si>
  <si>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</si>
  <si>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</si>
  <si>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</si>
  <si>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</si>
  <si>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</si>
  <si>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</si>
  <si>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</si>
  <si>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</si>
  <si>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</si>
  <si>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</si>
  <si>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</si>
  <si>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</si>
  <si>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</si>
  <si>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</si>
  <si>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</si>
  <si>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</si>
  <si>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</si>
  <si>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</si>
  <si>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</si>
  <si>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</si>
  <si>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</si>
  <si>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</si>
  <si>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</si>
  <si>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</si>
  <si>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</si>
  <si>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</si>
  <si>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</si>
  <si>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</si>
  <si>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</si>
  <si>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</si>
  <si>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</si>
  <si>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</si>
  <si>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</si>
  <si>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</si>
  <si>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</si>
  <si>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</si>
  <si>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</si>
  <si>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</si>
  <si>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</si>
  <si>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</si>
  <si>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</si>
  <si>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</si>
  <si>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</si>
  <si>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</si>
  <si>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</si>
  <si>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</si>
  <si>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</si>
  <si>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</si>
  <si>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</si>
  <si>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</si>
  <si>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</si>
  <si>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</si>
  <si>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</si>
  <si>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</si>
  <si>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</si>
  <si>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</si>
  <si>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</si>
  <si>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</si>
  <si>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</si>
  <si>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</si>
  <si>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</si>
  <si>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</si>
  <si>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</si>
  <si>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</si>
  <si>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</si>
  <si>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</si>
  <si>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</si>
  <si>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</si>
  <si>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</si>
  <si>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</si>
  <si>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</si>
  <si>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</si>
  <si>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</si>
  <si>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</si>
  <si>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</si>
  <si>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</si>
  <si>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</si>
  <si>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</si>
  <si>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</si>
  <si>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</si>
  <si>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</si>
  <si>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</si>
  <si>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</si>
  <si>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</si>
  <si>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</si>
  <si>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</si>
  <si>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</si>
  <si>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</si>
  <si>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</si>
  <si>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</si>
  <si>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</si>
  <si>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</si>
  <si>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</si>
  <si>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</si>
  <si>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</si>
  <si>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</si>
  <si>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</si>
  <si>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</si>
  <si>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</si>
  <si>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</si>
  <si>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</si>
  <si>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</si>
  <si>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</si>
  <si>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</si>
  <si>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</si>
  <si>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</si>
  <si>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</si>
  <si>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</si>
  <si>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</si>
  <si>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</si>
  <si>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</si>
  <si>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</si>
  <si>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</si>
  <si>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</si>
  <si>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</si>
  <si>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</si>
  <si>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</si>
  <si>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</si>
  <si>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</si>
  <si>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</si>
  <si>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</si>
  <si>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</si>
  <si>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</si>
  <si>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</si>
  <si>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</si>
  <si>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</si>
  <si>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</si>
  <si>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</si>
  <si>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</si>
  <si>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</si>
  <si>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</si>
  <si>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</si>
  <si>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</si>
  <si>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</si>
  <si>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</si>
  <si>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</si>
  <si>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</si>
  <si>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</si>
  <si>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</si>
  <si>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</si>
  <si>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</si>
  <si>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</si>
  <si>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</si>
  <si>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</si>
  <si>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</si>
  <si>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</si>
  <si>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</si>
  <si>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</si>
  <si>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</si>
  <si>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</si>
  <si>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</si>
  <si>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</si>
  <si>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</si>
  <si>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</si>
  <si>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</si>
  <si>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</si>
  <si>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</si>
  <si>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</si>
  <si>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</si>
  <si>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</si>
  <si>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</si>
  <si>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</si>
  <si>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</si>
  <si>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</si>
  <si>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</si>
  <si>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</si>
  <si>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</si>
  <si>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</si>
  <si>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</si>
  <si>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</si>
  <si>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</si>
  <si>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</si>
  <si>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</si>
  <si>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</si>
  <si>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</si>
  <si>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</si>
  <si>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</si>
  <si>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</si>
  <si>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</si>
  <si>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</si>
  <si>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</si>
  <si>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</si>
  <si>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</si>
  <si>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</si>
  <si>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</si>
  <si>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</si>
  <si>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</si>
  <si>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</si>
  <si>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</si>
  <si>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</si>
  <si>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</si>
  <si>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</si>
  <si>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</si>
  <si>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</si>
  <si>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</si>
  <si>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</si>
  <si>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</si>
  <si>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</si>
  <si>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</si>
  <si>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</si>
  <si>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</si>
  <si>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</si>
  <si>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</si>
  <si>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</si>
  <si>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</si>
  <si>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</si>
  <si>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</si>
  <si>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</si>
  <si>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</si>
  <si>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</si>
  <si>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</si>
  <si>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</si>
  <si>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</si>
  <si>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</si>
  <si>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</si>
  <si>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</si>
  <si>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</si>
  <si>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</si>
  <si>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</si>
  <si>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</si>
  <si>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</si>
  <si>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</si>
  <si>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</si>
  <si>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</si>
  <si>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</si>
  <si>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</si>
  <si>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</si>
  <si>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</si>
  <si>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</si>
  <si>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</si>
  <si>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</si>
  <si>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</si>
  <si>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</si>
  <si>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</si>
  <si>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</si>
  <si>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</si>
  <si>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</si>
  <si>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</si>
  <si>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</si>
  <si>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</si>
  <si>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</si>
  <si>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</si>
  <si>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</si>
  <si>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</si>
  <si>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</si>
  <si>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</si>
  <si>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</si>
  <si>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</si>
  <si>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</si>
  <si>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</si>
  <si>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</si>
  <si>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</si>
  <si>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</si>
  <si>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</si>
  <si>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</si>
  <si>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</si>
  <si>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</si>
  <si>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</si>
  <si>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</si>
  <si>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</si>
  <si>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</si>
  <si>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</si>
  <si>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</si>
  <si>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</si>
  <si>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</si>
  <si>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</si>
  <si>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</si>
  <si>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</si>
  <si>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</si>
  <si>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</si>
  <si>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</si>
  <si>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</si>
  <si>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</si>
  <si>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</si>
  <si>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</si>
  <si>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</si>
  <si>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</si>
  <si>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</si>
  <si>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</si>
  <si>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</si>
  <si>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</si>
  <si>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</si>
  <si>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</si>
  <si>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</si>
  <si>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</si>
  <si>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</si>
  <si>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</si>
  <si>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</si>
  <si>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</si>
  <si>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</si>
  <si>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</si>
  <si>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</si>
  <si>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</si>
  <si>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</si>
  <si>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</si>
  <si>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</si>
  <si>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</si>
  <si>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</si>
  <si>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</si>
  <si>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</si>
  <si>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</si>
  <si>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</si>
  <si>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</si>
  <si>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</si>
  <si>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</si>
  <si>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</si>
  <si>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</si>
  <si>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</si>
  <si>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</si>
  <si>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</si>
  <si>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</si>
  <si>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</si>
  <si>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</si>
  <si>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</si>
  <si>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</si>
  <si>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</si>
  <si>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</si>
  <si>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</si>
  <si>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</si>
  <si>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</si>
  <si>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</si>
  <si>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</si>
  <si>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</si>
  <si>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</si>
  <si>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</si>
  <si>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</si>
  <si>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</si>
  <si>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</si>
  <si>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</si>
  <si>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</si>
  <si>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</si>
  <si>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</si>
  <si>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</si>
  <si>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</si>
  <si>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</si>
  <si>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</si>
  <si>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</si>
  <si>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</si>
  <si>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</si>
  <si>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</si>
  <si>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</si>
  <si>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</si>
  <si>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</si>
  <si>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</si>
  <si>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</si>
  <si>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</si>
  <si>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</si>
  <si>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</si>
  <si>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</si>
  <si>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</si>
  <si>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</si>
  <si>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</si>
  <si>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</si>
  <si>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</si>
  <si>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</si>
  <si>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</si>
  <si>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</si>
  <si>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</si>
  <si>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</si>
  <si>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</si>
  <si>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</si>
  <si>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</si>
  <si>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</si>
  <si>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</si>
  <si>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</si>
  <si>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</si>
  <si>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</si>
  <si>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</si>
  <si>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</si>
  <si>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</si>
  <si>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</si>
  <si>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</si>
  <si>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</si>
  <si>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</si>
  <si>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</si>
  <si>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</si>
  <si>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</si>
  <si>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</si>
  <si>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</si>
  <si>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</si>
  <si>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</si>
  <si>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</si>
  <si>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</si>
  <si>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</si>
  <si>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</si>
  <si>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</si>
  <si>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</si>
  <si>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</si>
  <si>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</si>
  <si>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</si>
  <si>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</si>
  <si>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</si>
  <si>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</si>
  <si>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</si>
  <si>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</si>
  <si>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</si>
  <si>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</si>
  <si>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</si>
  <si>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</si>
  <si>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</si>
  <si>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</si>
  <si>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</si>
  <si>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</si>
  <si>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</si>
  <si>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</si>
  <si>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</si>
  <si>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</si>
  <si>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</si>
  <si>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</si>
  <si>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</si>
  <si>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</si>
  <si>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</si>
  <si>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</si>
  <si>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</si>
  <si>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</si>
  <si>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</si>
  <si>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</si>
  <si>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</si>
  <si>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</si>
  <si>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</si>
  <si>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</si>
  <si>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</si>
  <si>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</si>
  <si>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</si>
  <si>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</si>
  <si>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</si>
  <si>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</si>
  <si>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</si>
  <si>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</si>
  <si>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</si>
  <si>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</si>
  <si>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</si>
  <si>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</si>
  <si>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</si>
  <si>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</si>
  <si>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</si>
  <si>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</si>
  <si>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</si>
  <si>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</si>
  <si>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</si>
  <si>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</si>
  <si>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</si>
  <si>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</si>
  <si>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</si>
  <si>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</si>
  <si>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</si>
  <si>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</si>
  <si>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</si>
  <si>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</si>
  <si>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</si>
  <si>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</si>
  <si>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</si>
  <si>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</si>
  <si>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</si>
  <si>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</si>
  <si>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</si>
  <si>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</si>
  <si>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</si>
  <si>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</si>
  <si>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</si>
  <si>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</si>
  <si>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</si>
  <si>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</si>
  <si>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</si>
  <si>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</si>
  <si>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</si>
  <si>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</si>
  <si>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</si>
  <si>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</si>
  <si>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</si>
  <si>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</si>
  <si>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</si>
  <si>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</si>
  <si>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</si>
  <si>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</si>
  <si>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</si>
  <si>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</si>
  <si>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</si>
  <si>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</si>
  <si>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</si>
  <si>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</si>
  <si>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</si>
  <si>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</si>
  <si>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</si>
  <si>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</si>
  <si>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</si>
  <si>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</si>
  <si>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</si>
  <si>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</si>
  <si>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</si>
  <si>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</si>
  <si>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</si>
  <si>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</si>
  <si>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</si>
  <si>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</si>
  <si>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</si>
  <si>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</si>
  <si>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</si>
  <si>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</si>
  <si>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</si>
  <si>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</si>
  <si>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</si>
  <si>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</si>
  <si>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</si>
  <si>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</si>
  <si>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</si>
  <si>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</si>
  <si>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</si>
  <si>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</si>
  <si>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</si>
  <si>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</si>
  <si>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</si>
  <si>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</si>
  <si>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</si>
  <si>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</si>
  <si>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</si>
  <si>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</si>
  <si>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</si>
  <si>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</si>
  <si>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</si>
  <si>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</si>
  <si>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</si>
  <si>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</si>
  <si>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</si>
  <si>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</si>
  <si>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</si>
  <si>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</si>
  <si>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</si>
  <si>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</si>
  <si>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</si>
  <si>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</si>
  <si>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</si>
  <si>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</si>
  <si>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</si>
  <si>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</si>
  <si>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</si>
  <si>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</si>
  <si>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</si>
  <si>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</si>
  <si>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</si>
  <si>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</si>
  <si>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</si>
  <si>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</si>
  <si>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</si>
  <si>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</si>
  <si>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</si>
  <si>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</si>
  <si>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</si>
  <si>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</si>
  <si>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</si>
  <si>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</si>
  <si>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</si>
  <si>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</si>
  <si>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</si>
  <si>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</si>
  <si>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</si>
  <si>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</si>
  <si>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</si>
  <si>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</si>
  <si>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</si>
  <si>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</si>
  <si>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</si>
  <si>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</si>
  <si>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</si>
  <si>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</si>
  <si>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</si>
  <si>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</si>
  <si>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</si>
  <si>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</si>
  <si>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</si>
  <si>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</si>
  <si>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</si>
  <si>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</si>
  <si>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</si>
  <si>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</si>
  <si>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</si>
  <si>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</si>
  <si>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</si>
  <si>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</si>
  <si>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</si>
  <si>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</si>
  <si>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</si>
  <si>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</si>
  <si>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</si>
  <si>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</si>
  <si>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</si>
  <si>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</si>
  <si>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</si>
  <si>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</si>
  <si>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</si>
  <si>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</si>
  <si>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</si>
  <si>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</si>
  <si>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</si>
  <si>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</si>
  <si>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</si>
  <si>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</si>
  <si>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</si>
  <si>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</si>
  <si>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</si>
  <si>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</si>
  <si>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</si>
  <si>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</si>
  <si>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</si>
  <si>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</si>
  <si>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</si>
  <si>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</si>
  <si>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</si>
  <si>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</si>
  <si>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</si>
  <si>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</si>
  <si>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</si>
  <si>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</si>
  <si>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</si>
  <si>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</si>
  <si>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</si>
  <si>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</si>
  <si>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</si>
  <si>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</si>
  <si>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</si>
  <si>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</si>
  <si>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</si>
  <si>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</si>
  <si>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</si>
  <si>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</si>
  <si>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</si>
  <si>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</si>
  <si>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</si>
  <si>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</si>
  <si>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</si>
  <si>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</si>
  <si>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</si>
  <si>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</si>
  <si>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</si>
  <si>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</si>
  <si>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</si>
  <si>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</si>
  <si>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</si>
  <si>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</si>
  <si>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</si>
  <si>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</si>
  <si>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</si>
  <si>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</si>
  <si>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</si>
  <si>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</si>
  <si>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</si>
  <si>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</si>
  <si>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</si>
  <si>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</si>
  <si>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</si>
  <si>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</si>
  <si>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</si>
  <si>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</si>
  <si>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</si>
  <si>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</si>
  <si>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</si>
  <si>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</si>
  <si>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</si>
  <si>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</si>
  <si>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</si>
  <si>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</si>
  <si>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</si>
  <si>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</si>
  <si>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</si>
  <si>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</si>
  <si>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</si>
  <si>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</si>
  <si>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</si>
  <si>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</si>
  <si>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</si>
  <si>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</si>
  <si>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</si>
  <si>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</si>
  <si>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</si>
  <si>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</si>
  <si>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</si>
  <si>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</si>
  <si>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</si>
  <si>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</si>
  <si>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</si>
  <si>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</si>
  <si>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</si>
  <si>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</si>
  <si>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</si>
  <si>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</si>
  <si>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</si>
  <si>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</si>
  <si>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</si>
  <si>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</si>
  <si>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</si>
  <si>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</si>
  <si>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</si>
  <si>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</si>
  <si>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</si>
  <si>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</si>
  <si>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</si>
  <si>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</si>
  <si>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</si>
  <si>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</si>
  <si>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</si>
  <si>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</si>
  <si>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</si>
  <si>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</si>
  <si>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</si>
  <si>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</si>
  <si>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</si>
  <si>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</si>
  <si>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</si>
  <si>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</si>
  <si>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</si>
  <si>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</si>
  <si>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</si>
  <si>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</si>
  <si>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</si>
  <si>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</si>
  <si>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</si>
  <si>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</si>
  <si>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</si>
  <si>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</si>
  <si>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</si>
  <si>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</si>
  <si>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</si>
  <si>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</si>
  <si>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</si>
  <si>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</si>
  <si>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</si>
  <si>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</si>
  <si>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</si>
  <si>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</si>
  <si>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</si>
  <si>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</si>
  <si>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</si>
  <si>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</si>
  <si>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</si>
  <si>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</si>
  <si>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</si>
  <si>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</si>
  <si>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</si>
  <si>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</si>
  <si>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</si>
  <si>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</si>
  <si>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</si>
  <si>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</si>
  <si>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</si>
  <si>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</si>
  <si>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</si>
  <si>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</si>
  <si>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</si>
  <si>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</si>
  <si>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</si>
  <si>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</si>
  <si>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</si>
  <si>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</si>
  <si>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</si>
  <si>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</si>
  <si>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</si>
  <si>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</si>
  <si>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</si>
  <si>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</si>
  <si>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</si>
  <si>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</si>
  <si>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</si>
  <si>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</si>
  <si>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</si>
  <si>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</si>
  <si>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</si>
  <si>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</si>
  <si>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</si>
  <si>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</si>
  <si>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</si>
  <si>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</si>
  <si>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</si>
  <si>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</si>
  <si>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</si>
  <si>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</si>
  <si>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</si>
  <si>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</si>
  <si>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</si>
  <si>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</si>
  <si>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</si>
  <si>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</si>
  <si>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</si>
  <si>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</si>
  <si>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</si>
  <si>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</si>
  <si>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</si>
  <si>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</si>
  <si>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</si>
  <si>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</si>
  <si>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</si>
  <si>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</si>
  <si>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</si>
  <si>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</si>
  <si>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</si>
  <si>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</si>
  <si>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</si>
  <si>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</si>
  <si>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</si>
  <si>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</si>
  <si>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</si>
  <si>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</si>
  <si>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</si>
  <si>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</si>
  <si>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</si>
  <si>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</si>
  <si>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</si>
  <si>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</si>
  <si>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</si>
  <si>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</si>
  <si>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</si>
  <si>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</si>
  <si>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</si>
  <si>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</si>
  <si>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</si>
  <si>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</si>
  <si>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</si>
  <si>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</si>
  <si>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</si>
  <si>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</si>
  <si>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</si>
  <si>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</si>
  <si>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</si>
  <si>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</si>
  <si>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</si>
  <si>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</si>
  <si>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</si>
  <si>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</si>
  <si>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</si>
  <si>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</si>
  <si>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</si>
  <si>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</si>
  <si>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</si>
  <si>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</si>
  <si>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</si>
  <si>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</si>
  <si>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</si>
  <si>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</si>
  <si>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</si>
  <si>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</si>
  <si>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</si>
  <si>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</si>
  <si>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</si>
  <si>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</si>
  <si>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</si>
  <si>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</si>
  <si>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</si>
  <si>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</si>
  <si>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</si>
  <si>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</si>
  <si>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</si>
  <si>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</si>
  <si>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</si>
  <si>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</si>
  <si>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</si>
  <si>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</si>
  <si>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</si>
  <si>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</si>
  <si>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</si>
  <si>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</si>
  <si>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</si>
  <si>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</si>
  <si>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</si>
  <si>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</si>
  <si>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</si>
  <si>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</si>
  <si>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</si>
  <si>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</si>
  <si>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</si>
  <si>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</si>
  <si>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</si>
  <si>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</si>
  <si>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</si>
  <si>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</si>
  <si>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</si>
  <si>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</si>
  <si>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</si>
  <si>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</si>
  <si>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</si>
  <si>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</si>
  <si>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</si>
  <si>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</si>
  <si>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</si>
  <si>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</si>
  <si>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</si>
  <si>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</si>
  <si>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</si>
  <si>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</si>
  <si>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</si>
  <si>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</si>
  <si>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</si>
  <si>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</si>
  <si>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</si>
  <si>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</si>
  <si>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</si>
  <si>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</si>
  <si>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</si>
  <si>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</si>
  <si>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</si>
  <si>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</si>
  <si>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</si>
  <si>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</si>
  <si>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</si>
  <si>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</si>
  <si>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</si>
  <si>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</si>
  <si>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</si>
  <si>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</si>
  <si>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</si>
  <si>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</si>
  <si>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</si>
  <si>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</si>
  <si>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</si>
  <si>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</si>
  <si>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</si>
  <si>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</si>
  <si>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</si>
  <si>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</si>
  <si>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</si>
  <si>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</si>
  <si>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</si>
  <si>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</si>
  <si>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</si>
  <si>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</si>
  <si>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</si>
  <si>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</si>
  <si>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</si>
  <si>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</si>
  <si>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</si>
  <si>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</si>
  <si>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</si>
  <si>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</si>
  <si>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</si>
  <si>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</si>
  <si>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</si>
  <si>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</si>
  <si>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</si>
  <si>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</si>
  <si>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</si>
  <si>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</si>
  <si>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</si>
  <si>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</si>
  <si>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</si>
  <si>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</si>
  <si>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</si>
  <si>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</si>
  <si>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</si>
  <si>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</si>
  <si>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</si>
  <si>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</si>
  <si>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</si>
  <si>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</si>
  <si>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</si>
  <si>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</si>
  <si>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</si>
  <si>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</si>
  <si>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</si>
  <si>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</si>
  <si>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</si>
  <si>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</si>
  <si>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</si>
  <si>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</si>
  <si>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</si>
  <si>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</si>
  <si>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</si>
  <si>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</si>
  <si>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</si>
  <si>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</si>
  <si>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</si>
  <si>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</si>
  <si>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</si>
  <si>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</si>
  <si>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</si>
  <si>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</si>
  <si>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</si>
  <si>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</si>
  <si>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</si>
  <si>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</si>
  <si>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</si>
  <si>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</si>
  <si>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</si>
  <si>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</si>
  <si>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</si>
  <si>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</si>
  <si>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</si>
  <si>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</si>
  <si>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</si>
  <si>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</si>
  <si>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</si>
  <si>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</si>
  <si>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</si>
  <si>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</si>
  <si>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</si>
  <si>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</si>
  <si>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</si>
  <si>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</si>
  <si>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</si>
  <si>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</si>
  <si>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</si>
  <si>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</si>
  <si>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</si>
  <si>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</si>
  <si>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</si>
  <si>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</si>
  <si>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</si>
  <si>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</si>
  <si>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</si>
  <si>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</si>
  <si>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</si>
  <si>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</si>
  <si>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</si>
  <si>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</si>
  <si>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</si>
  <si>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</si>
  <si>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</si>
  <si>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</si>
  <si>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</si>
  <si>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</si>
  <si>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</si>
  <si>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</si>
  <si>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</si>
  <si>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</si>
  <si>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</si>
  <si>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</si>
  <si>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</si>
  <si>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</si>
  <si>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</si>
  <si>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</si>
  <si>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</si>
  <si>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</si>
  <si>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</si>
  <si>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</si>
  <si>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</si>
  <si>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</si>
  <si>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</si>
  <si>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</si>
  <si>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</si>
  <si>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</si>
  <si>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</si>
  <si>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</si>
  <si>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</si>
  <si>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</si>
  <si>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</si>
  <si>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</si>
  <si>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</si>
  <si>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</si>
  <si>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</si>
  <si>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</si>
  <si>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</si>
  <si>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</si>
  <si>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</si>
  <si>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</si>
  <si>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</si>
  <si>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</si>
  <si>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</si>
  <si>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</si>
  <si>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</si>
  <si>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</si>
  <si>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</si>
  <si>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</si>
  <si>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</si>
  <si>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</si>
  <si>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</si>
  <si>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</si>
  <si>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</si>
  <si>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</si>
  <si>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</si>
  <si>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</si>
  <si>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</si>
  <si>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</si>
  <si>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</si>
  <si>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</si>
  <si>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</si>
  <si>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</si>
  <si>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</si>
  <si>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</si>
  <si>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</si>
  <si>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</si>
  <si>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</si>
  <si>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</si>
  <si>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</si>
  <si>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</si>
  <si>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</si>
  <si>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</si>
  <si>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</si>
  <si>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</si>
  <si>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</si>
  <si>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</si>
  <si>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</si>
  <si>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</si>
  <si>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</si>
  <si>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</si>
  <si>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</si>
  <si>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</si>
  <si>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</si>
  <si>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</si>
  <si>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</si>
  <si>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</si>
  <si>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</si>
  <si>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</si>
  <si>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</si>
  <si>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</si>
  <si>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</si>
  <si>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</si>
  <si>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</si>
  <si>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</si>
  <si>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</si>
  <si>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</si>
  <si>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</si>
  <si>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</si>
  <si>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</si>
  <si>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</si>
  <si>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</si>
  <si>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</si>
  <si>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</si>
  <si>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</si>
  <si>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</si>
  <si>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</si>
  <si>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</si>
  <si>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</si>
  <si>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</si>
  <si>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</si>
  <si>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</si>
  <si>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</si>
  <si>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</si>
  <si>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</si>
  <si>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</si>
  <si>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</si>
  <si>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</si>
  <si>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</si>
  <si>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</si>
  <si>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</si>
  <si>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</si>
  <si>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</si>
  <si>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</si>
  <si>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</si>
  <si>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</si>
  <si>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</si>
  <si>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</si>
  <si>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</si>
  <si>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</si>
  <si>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</si>
  <si>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</si>
  <si>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</si>
  <si>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</si>
  <si>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</si>
  <si>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</si>
  <si>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</si>
  <si>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</si>
  <si>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</si>
  <si>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</si>
  <si>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</si>
  <si>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</si>
  <si>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</si>
  <si>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</si>
  <si>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</si>
  <si>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</si>
  <si>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</si>
  <si>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</si>
  <si>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</si>
  <si>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</si>
  <si>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</si>
  <si>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</si>
  <si>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</si>
  <si>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</si>
  <si>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</si>
  <si>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</si>
  <si>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</si>
  <si>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</si>
  <si>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</si>
  <si>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</si>
  <si>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</si>
  <si>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</si>
  <si>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</si>
  <si>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</si>
  <si>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</si>
  <si>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</si>
  <si>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</si>
  <si>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</si>
  <si>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</si>
  <si>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</si>
  <si>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</si>
  <si>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</si>
  <si>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</si>
  <si>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</si>
  <si>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</si>
  <si>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</si>
  <si>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</si>
  <si>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</si>
  <si>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</si>
  <si>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</si>
  <si>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</si>
  <si>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</si>
  <si>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</si>
  <si>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</si>
  <si>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</si>
  <si>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</si>
  <si>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</si>
  <si>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</si>
  <si>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</si>
  <si>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</si>
  <si>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</si>
  <si>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</si>
  <si>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</si>
  <si>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</si>
  <si>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</si>
  <si>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</si>
  <si>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</si>
  <si>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</si>
  <si>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</si>
  <si>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</si>
  <si>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</si>
  <si>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</si>
  <si>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</si>
  <si>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</si>
  <si>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</si>
  <si>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</si>
  <si>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</si>
  <si>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</si>
  <si>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</si>
  <si>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</si>
  <si>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</si>
  <si>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</si>
  <si>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</si>
  <si>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</si>
  <si>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</si>
  <si>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</si>
  <si>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</si>
  <si>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</si>
  <si>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</si>
  <si>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</si>
  <si>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</si>
  <si>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</si>
  <si>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</si>
  <si>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</si>
  <si>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</si>
  <si>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</si>
  <si>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</si>
  <si>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</si>
  <si>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</si>
  <si>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</si>
  <si>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</si>
  <si>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</si>
  <si>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</si>
  <si>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</si>
  <si>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</si>
  <si>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</si>
  <si>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</si>
  <si>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</si>
  <si>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</si>
  <si>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</si>
  <si>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</si>
  <si>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</si>
  <si>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</si>
  <si>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</si>
  <si>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</si>
  <si>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</si>
  <si>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</si>
  <si>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</si>
  <si>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</si>
  <si>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</si>
  <si>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</si>
  <si>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</si>
  <si>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</si>
  <si>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</si>
  <si>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</si>
  <si>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</si>
  <si>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</si>
  <si>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</si>
  <si>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</si>
  <si>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</si>
  <si>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</si>
  <si>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</si>
  <si>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</si>
  <si>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</si>
  <si>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</si>
  <si>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</si>
  <si>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</si>
  <si>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</si>
  <si>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</si>
  <si>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</si>
  <si>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</si>
  <si>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</si>
  <si>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</si>
  <si>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</si>
  <si>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</si>
  <si>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</si>
  <si>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</si>
  <si>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</si>
  <si>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</si>
  <si>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</si>
  <si>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</si>
  <si>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</si>
  <si>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</si>
  <si>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</si>
  <si>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</si>
  <si>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</si>
  <si>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</si>
  <si>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</si>
  <si>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</si>
  <si>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</si>
  <si>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</si>
  <si>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</si>
  <si>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</si>
  <si>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</si>
  <si>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</si>
  <si>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</si>
  <si>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</si>
  <si>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</si>
  <si>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</si>
  <si>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</si>
  <si>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</si>
  <si>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</si>
  <si>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</si>
  <si>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</si>
  <si>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</si>
  <si>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</si>
  <si>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</si>
  <si>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</si>
  <si>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</si>
  <si>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</si>
  <si>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</si>
  <si>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</si>
  <si>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</si>
  <si>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</si>
  <si>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</si>
  <si>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</si>
  <si>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</si>
  <si>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</si>
  <si>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</si>
  <si>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</si>
  <si>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</si>
  <si>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</si>
  <si>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</si>
  <si>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</si>
  <si>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</si>
  <si>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</si>
  <si>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</si>
  <si>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</si>
  <si>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</si>
  <si>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</si>
  <si>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</si>
  <si>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</si>
  <si>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</si>
  <si>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</si>
  <si>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</si>
  <si>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</si>
  <si>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</si>
  <si>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</si>
  <si>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</si>
  <si>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</si>
  <si>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</si>
  <si>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</si>
  <si>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</si>
  <si>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</si>
  <si>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</si>
  <si>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</si>
  <si>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</si>
  <si>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</si>
  <si>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</si>
  <si>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</si>
  <si>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</si>
  <si>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</si>
  <si>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</si>
  <si>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</si>
  <si>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</si>
  <si>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</si>
  <si>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</si>
  <si>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</si>
  <si>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</si>
  <si>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</si>
  <si>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</si>
  <si>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</si>
  <si>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</si>
  <si>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</si>
  <si>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</si>
  <si>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</si>
  <si>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</si>
  <si>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</si>
  <si>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</si>
  <si>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</si>
  <si>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</si>
  <si>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</si>
  <si>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</si>
  <si>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</si>
  <si>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</si>
  <si>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</si>
  <si>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</si>
  <si>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</si>
  <si>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</si>
  <si>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</si>
  <si>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</si>
  <si>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</si>
  <si>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</si>
  <si>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</si>
  <si>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</si>
  <si>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</si>
  <si>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</si>
  <si>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</si>
  <si>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</si>
  <si>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</si>
  <si>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</si>
  <si>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</si>
  <si>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</si>
  <si>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</si>
  <si>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</si>
  <si>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</si>
  <si>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</si>
  <si>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</si>
  <si>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</si>
  <si>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</si>
  <si>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</si>
  <si>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</si>
  <si>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</si>
  <si>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</si>
  <si>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</si>
  <si>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</si>
  <si>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</si>
  <si>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</si>
  <si>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</si>
  <si>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</si>
  <si>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</si>
  <si>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</si>
  <si>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</si>
  <si>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</si>
  <si>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</si>
  <si>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</si>
  <si>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</si>
  <si>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</si>
  <si>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</si>
  <si>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</si>
  <si>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</si>
  <si>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</si>
  <si>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</si>
  <si>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</si>
  <si>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</si>
  <si>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</si>
  <si>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</si>
  <si>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</si>
  <si>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</si>
  <si>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</si>
  <si>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</si>
  <si>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</si>
  <si>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</si>
  <si>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</si>
  <si>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</si>
  <si>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</si>
  <si>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</si>
  <si>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</si>
  <si>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</si>
  <si>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</si>
  <si>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</si>
  <si>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</si>
  <si>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</si>
  <si>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</si>
  <si>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</si>
  <si>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</si>
  <si>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</si>
  <si>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</si>
  <si>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</si>
  <si>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</si>
  <si>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</si>
  <si>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</si>
  <si>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</si>
  <si>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</si>
  <si>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</si>
  <si>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</si>
  <si>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</si>
  <si>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</si>
  <si>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</si>
  <si>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</si>
  <si>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</si>
  <si>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</si>
  <si>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</si>
  <si>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</si>
  <si>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</si>
  <si>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</si>
  <si>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</si>
  <si>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</si>
  <si>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</si>
  <si>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</si>
  <si>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</si>
  <si>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</si>
  <si>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</si>
  <si>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</si>
  <si>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</si>
  <si>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</si>
  <si>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</si>
  <si>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</si>
  <si>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</si>
  <si>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</si>
  <si>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</si>
  <si>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</si>
  <si>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</si>
  <si>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</si>
  <si>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</si>
  <si>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</si>
  <si>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</si>
  <si>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</si>
  <si>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</si>
  <si>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</si>
  <si>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</si>
  <si>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</si>
  <si>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</si>
  <si>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</si>
  <si>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</si>
  <si>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</si>
  <si>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</si>
  <si>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</si>
  <si>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</si>
  <si>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</si>
  <si>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</si>
  <si>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</si>
  <si>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</si>
  <si>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</si>
  <si>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</si>
  <si>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</si>
  <si>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</si>
  <si>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</si>
  <si>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</si>
  <si>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</si>
  <si>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</si>
  <si>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</si>
  <si>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</si>
  <si>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</si>
  <si>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</si>
  <si>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</si>
  <si>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</si>
  <si>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</si>
  <si>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</si>
  <si>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</si>
  <si>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</si>
  <si>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</si>
  <si>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</si>
  <si>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</si>
  <si>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</si>
  <si>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</si>
  <si>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</si>
  <si>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</si>
  <si>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</si>
  <si>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</si>
  <si>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</si>
  <si>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</si>
  <si>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</si>
  <si>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</si>
  <si>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</si>
  <si>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</si>
  <si>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</si>
  <si>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</si>
  <si>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</si>
  <si>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</si>
  <si>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</si>
  <si>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</si>
  <si>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</si>
  <si>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</si>
  <si>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</si>
  <si>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</si>
  <si>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</si>
  <si>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</si>
  <si>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</si>
  <si>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</si>
  <si>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</si>
  <si>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</si>
  <si>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</si>
  <si>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</si>
  <si>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</si>
  <si>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</si>
  <si>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</si>
  <si>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</si>
  <si>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</si>
  <si>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</si>
  <si>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</si>
  <si>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</si>
  <si>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</si>
  <si>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</si>
  <si>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</si>
  <si>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</si>
  <si>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</si>
  <si>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</si>
  <si>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</si>
  <si>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</si>
  <si>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</si>
  <si>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</si>
  <si>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</si>
  <si>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</si>
  <si>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</si>
  <si>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</si>
  <si>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</si>
  <si>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</si>
  <si>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</si>
  <si>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</si>
  <si>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</si>
  <si>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</si>
  <si>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</si>
  <si>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</si>
  <si>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</si>
  <si>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</si>
  <si>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</si>
  <si>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</si>
  <si>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</si>
  <si>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</si>
  <si>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</si>
  <si>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</si>
  <si>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</si>
  <si>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</si>
  <si>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</si>
  <si>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</si>
  <si>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</si>
  <si>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</si>
  <si>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</si>
  <si>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</si>
  <si>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</si>
  <si>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</si>
  <si>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</si>
  <si>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</si>
  <si>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</si>
  <si>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</si>
  <si>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</si>
  <si>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</si>
  <si>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</si>
  <si>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</si>
  <si>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</si>
  <si>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</si>
  <si>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</si>
  <si>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</si>
  <si>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</si>
  <si>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</si>
  <si>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</si>
  <si>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</si>
  <si>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</si>
  <si>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</si>
  <si>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</si>
  <si>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</si>
  <si>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</si>
  <si>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</si>
  <si>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</si>
  <si>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</si>
  <si>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</si>
  <si>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</si>
  <si>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</si>
  <si>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</si>
  <si>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</si>
  <si>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</si>
  <si>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</si>
  <si>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</si>
  <si>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</si>
  <si>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</si>
  <si>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</si>
  <si>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</si>
  <si>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</si>
  <si>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</si>
  <si>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</si>
  <si>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</si>
  <si>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</si>
  <si>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</si>
  <si>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</si>
  <si>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</si>
  <si>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</si>
  <si>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</si>
  <si>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</si>
  <si>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</si>
  <si>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</si>
  <si>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</si>
  <si>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</si>
  <si>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</si>
  <si>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</si>
  <si>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</si>
  <si>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</si>
  <si>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</si>
  <si>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</si>
  <si>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</si>
  <si>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</si>
  <si>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</si>
  <si>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</si>
  <si>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</si>
  <si>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</si>
  <si>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</si>
  <si>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</si>
  <si>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</si>
  <si>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</si>
  <si>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</si>
  <si>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</si>
  <si>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</si>
  <si>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</si>
  <si>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</si>
  <si>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</si>
  <si>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</si>
  <si>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</si>
  <si>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</si>
  <si>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</si>
  <si>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</si>
  <si>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</si>
  <si>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</si>
  <si>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</si>
  <si>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</si>
  <si>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</si>
  <si>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</si>
  <si>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</si>
  <si>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</si>
  <si>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</si>
  <si>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</si>
  <si>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</si>
  <si>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</si>
  <si>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</si>
  <si>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</si>
  <si>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</si>
  <si>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</si>
  <si>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</si>
  <si>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</si>
  <si>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</si>
  <si>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</si>
  <si>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</si>
  <si>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</si>
  <si>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</si>
  <si>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</si>
  <si>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</si>
  <si>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</si>
  <si>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</si>
  <si>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</si>
  <si>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</si>
  <si>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</si>
  <si>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</si>
  <si>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</si>
  <si>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</si>
  <si>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</si>
  <si>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</si>
  <si>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</si>
  <si>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</si>
  <si>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</si>
  <si>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</si>
  <si>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</si>
  <si>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</si>
  <si>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</si>
  <si>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</si>
  <si>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</si>
  <si>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</si>
  <si>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</si>
  <si>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</si>
  <si>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</si>
  <si>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</si>
  <si>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</si>
  <si>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</si>
  <si>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</si>
  <si>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</si>
  <si>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</si>
  <si>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</si>
  <si>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</si>
  <si>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</si>
  <si>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</si>
  <si>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</si>
  <si>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</si>
  <si>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</si>
  <si>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</si>
  <si>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</si>
  <si>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</si>
  <si>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</si>
  <si>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</si>
  <si>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</si>
  <si>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</si>
  <si>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</si>
  <si>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</si>
  <si>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</si>
  <si>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</si>
  <si>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</si>
  <si>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</si>
  <si>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</si>
  <si>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</si>
  <si>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</si>
  <si>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</si>
  <si>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</si>
  <si>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</si>
  <si>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</si>
  <si>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</si>
  <si>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</si>
  <si>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</si>
  <si>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</si>
  <si>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</si>
  <si>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</si>
  <si>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</si>
  <si>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</si>
  <si>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</si>
  <si>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</si>
  <si>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</si>
  <si>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</si>
  <si>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</si>
  <si>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</si>
  <si>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</si>
  <si>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</si>
  <si>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</si>
  <si>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</si>
  <si>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</si>
  <si>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</si>
  <si>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</si>
  <si>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</si>
  <si>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</si>
  <si>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</si>
  <si>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</si>
  <si>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</si>
  <si>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</si>
  <si>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</si>
  <si>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</si>
  <si>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</si>
  <si>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</si>
  <si>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</si>
  <si>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</si>
  <si>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</si>
  <si>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</si>
  <si>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</si>
  <si>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</si>
  <si>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</si>
  <si>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</si>
  <si>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</si>
  <si>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</si>
  <si>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</si>
  <si>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</si>
  <si>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</si>
  <si>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</si>
  <si>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</si>
  <si>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</si>
  <si>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</si>
  <si>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</si>
  <si>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</si>
  <si>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</si>
  <si>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</si>
  <si>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</si>
  <si>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</si>
  <si>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</si>
  <si>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</si>
  <si>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</si>
  <si>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</si>
  <si>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</si>
  <si>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</si>
  <si>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</si>
  <si>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</si>
  <si>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</si>
  <si>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</si>
  <si>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</si>
  <si>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</si>
  <si>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</si>
  <si>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</si>
  <si>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</si>
  <si>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</si>
  <si>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</si>
  <si>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</si>
  <si>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</si>
  <si>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</si>
  <si>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</si>
  <si>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</si>
  <si>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</si>
  <si>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</si>
  <si>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</si>
  <si>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</si>
  <si>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</si>
  <si>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</si>
  <si>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</si>
  <si>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</si>
  <si>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</si>
  <si>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</si>
  <si>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</si>
  <si>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</si>
  <si>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</si>
  <si>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</si>
  <si>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</si>
  <si>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</si>
  <si>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</si>
  <si>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</si>
  <si>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</si>
  <si>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</si>
  <si>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</si>
  <si>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</si>
  <si>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</si>
  <si>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</si>
  <si>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</si>
  <si>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</si>
  <si>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</si>
  <si>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</si>
  <si>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</si>
  <si>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</si>
  <si>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</si>
  <si>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</si>
  <si>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</si>
  <si>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</si>
  <si>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</si>
  <si>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</si>
  <si>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</si>
  <si>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</si>
  <si>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</si>
  <si>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</si>
  <si>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</si>
  <si>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</si>
  <si>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</si>
  <si>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</si>
  <si>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</si>
  <si>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</si>
  <si>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</si>
  <si>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</si>
  <si>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</si>
  <si>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</si>
  <si>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</si>
  <si>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</si>
  <si>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</si>
  <si>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</si>
  <si>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</si>
  <si>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</si>
  <si>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</si>
  <si>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</si>
  <si>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</si>
  <si>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</si>
  <si>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</si>
  <si>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</si>
  <si>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</si>
  <si>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</si>
  <si>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</si>
  <si>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</si>
  <si>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</si>
  <si>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</si>
  <si>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</si>
  <si>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</si>
  <si>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</si>
  <si>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</si>
  <si>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</si>
  <si>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</si>
  <si>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</si>
  <si>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</si>
  <si>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</si>
  <si>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</si>
  <si>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</si>
  <si>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</si>
  <si>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</si>
  <si>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</si>
  <si>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</si>
  <si>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</si>
  <si>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</si>
  <si>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</si>
  <si>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</si>
  <si>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</si>
  <si>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</si>
  <si>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</si>
  <si>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</si>
  <si>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</si>
  <si>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</si>
  <si>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</si>
  <si>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</si>
  <si>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</si>
  <si>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</si>
  <si>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</si>
  <si>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</si>
  <si>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</si>
  <si>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</si>
  <si>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</si>
  <si>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</si>
  <si>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</si>
  <si>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</si>
  <si>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</si>
  <si>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</si>
  <si>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</si>
  <si>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</si>
  <si>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</si>
  <si>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</si>
  <si>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</si>
  <si>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</si>
  <si>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</si>
  <si>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</si>
  <si>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</si>
  <si>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</si>
  <si>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</si>
  <si>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</si>
  <si>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</si>
  <si>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</si>
  <si>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</si>
  <si>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</si>
  <si>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</si>
  <si>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</si>
  <si>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</si>
  <si>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</si>
  <si>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</si>
  <si>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</si>
  <si>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</si>
  <si>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</si>
  <si>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</si>
  <si>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</si>
  <si>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</si>
  <si>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</si>
  <si>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</si>
  <si>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</si>
  <si>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</si>
  <si>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</si>
  <si>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</si>
  <si>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</si>
  <si>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</si>
  <si>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</si>
  <si>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</si>
  <si>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</si>
  <si>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</si>
  <si>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</si>
  <si>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</si>
  <si>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</si>
  <si>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</si>
  <si>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</si>
  <si>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</si>
  <si>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</si>
  <si>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</si>
  <si>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</si>
  <si>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</si>
  <si>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</si>
  <si>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</si>
  <si>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</si>
  <si>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</si>
  <si>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</si>
  <si>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</si>
  <si>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</si>
  <si>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</si>
  <si>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</si>
  <si>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</si>
  <si>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</si>
  <si>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</si>
  <si>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</si>
  <si>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</si>
  <si>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</si>
  <si>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</si>
  <si>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</si>
  <si>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</si>
  <si>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</si>
  <si>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</si>
  <si>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</si>
  <si>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</si>
  <si>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</si>
  <si>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</si>
  <si>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</si>
  <si>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</si>
  <si>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</si>
  <si>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</si>
  <si>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</si>
  <si>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</si>
  <si>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</si>
  <si>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</si>
  <si>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</si>
  <si>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</si>
  <si>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</si>
  <si>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</si>
  <si>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</si>
  <si>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</si>
  <si>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</si>
  <si>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</si>
  <si>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</si>
  <si>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</si>
  <si>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</si>
  <si>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</si>
  <si>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</si>
  <si>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</si>
  <si>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</si>
  <si>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</si>
  <si>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</si>
  <si>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</si>
  <si>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</si>
  <si>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</si>
  <si>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</si>
  <si>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</si>
  <si>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</si>
  <si>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</si>
  <si>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</si>
  <si>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</si>
  <si>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</si>
  <si>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</si>
  <si>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</si>
  <si>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</si>
  <si>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</si>
  <si>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</si>
  <si>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</si>
  <si>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</si>
  <si>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</si>
  <si>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</si>
  <si>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</si>
  <si>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</si>
  <si>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</si>
  <si>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</si>
  <si>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</si>
  <si>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</si>
  <si>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</si>
  <si>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</si>
  <si>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</si>
  <si>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</si>
  <si>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</si>
  <si>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</si>
  <si>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</si>
  <si>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</si>
  <si>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</si>
  <si>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</si>
  <si>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</si>
  <si>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</si>
  <si>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</si>
  <si>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</si>
  <si>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</si>
  <si>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</si>
  <si>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</si>
  <si>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</si>
  <si>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</si>
  <si>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</si>
  <si>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</si>
  <si>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</si>
  <si>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</si>
  <si>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</si>
  <si>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</si>
  <si>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</si>
  <si>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</si>
  <si>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</si>
  <si>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</si>
  <si>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</si>
  <si>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</si>
  <si>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</si>
  <si>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</si>
  <si>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</si>
  <si>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</si>
  <si>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</si>
  <si>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</si>
  <si>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</si>
  <si>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</si>
  <si>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</si>
  <si>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</si>
  <si>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</si>
  <si>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</si>
  <si>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</si>
  <si>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</si>
  <si>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</si>
  <si>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</si>
  <si>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</si>
  <si>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</si>
  <si>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</si>
  <si>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</si>
  <si>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</si>
  <si>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</si>
  <si>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</si>
  <si>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</si>
  <si>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</si>
  <si>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</si>
  <si>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</si>
  <si>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</si>
  <si>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</si>
  <si>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</si>
  <si>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</si>
  <si>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</si>
  <si>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</si>
  <si>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</si>
  <si>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</si>
  <si>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</si>
  <si>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</si>
  <si>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</si>
  <si>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</si>
  <si>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</si>
  <si>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</si>
  <si>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</si>
  <si>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</si>
  <si>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</si>
  <si>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</si>
  <si>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</si>
  <si>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</si>
  <si>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</si>
  <si>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</si>
  <si>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</si>
  <si>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</si>
  <si>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</si>
  <si>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</si>
  <si>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</si>
  <si>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</si>
  <si>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</si>
  <si>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</si>
  <si>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</si>
  <si>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</si>
  <si>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</si>
  <si>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</si>
  <si>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</si>
  <si>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</si>
  <si>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</si>
  <si>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</si>
  <si>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</si>
  <si>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</si>
  <si>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</si>
  <si>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</si>
  <si>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</si>
  <si>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</si>
  <si>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</si>
  <si>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</si>
  <si>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</si>
  <si>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</si>
  <si>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</si>
  <si>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</si>
  <si>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</si>
  <si>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</si>
  <si>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</si>
  <si>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</si>
  <si>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</si>
  <si>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</si>
  <si>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</si>
  <si>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</si>
  <si>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</si>
  <si>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</si>
  <si>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</si>
  <si>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</si>
  <si>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</si>
  <si>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</si>
  <si>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</si>
  <si>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</si>
  <si>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</si>
  <si>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</si>
  <si>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</si>
  <si>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</si>
  <si>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</si>
  <si>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</si>
  <si>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</si>
  <si>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</si>
  <si>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</si>
  <si>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</si>
  <si>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</si>
  <si>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</si>
  <si>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</si>
  <si>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</si>
  <si>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</si>
  <si>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</si>
  <si>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</si>
  <si>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</si>
  <si>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</si>
  <si>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</si>
  <si>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</si>
  <si>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</si>
  <si>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</si>
  <si>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</si>
  <si>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</si>
  <si>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</si>
  <si>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</si>
  <si>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</si>
  <si>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</si>
  <si>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</si>
  <si>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</si>
  <si>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</si>
  <si>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</si>
  <si>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</si>
  <si>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</si>
  <si>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</si>
  <si>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</si>
  <si>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</si>
  <si>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</si>
  <si>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</si>
  <si>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</si>
  <si>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</si>
  <si>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</si>
  <si>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</si>
  <si>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</si>
  <si>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</si>
  <si>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</si>
  <si>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</si>
  <si>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</si>
  <si>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</si>
  <si>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</si>
  <si>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</si>
  <si>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</si>
  <si>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</si>
  <si>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</si>
  <si>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</si>
  <si>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</si>
  <si>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</si>
  <si>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</si>
  <si>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</si>
  <si>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</si>
  <si>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</si>
  <si>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</si>
  <si>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</si>
  <si>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</si>
  <si>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</si>
  <si>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</si>
  <si>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</si>
  <si>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</si>
  <si>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</si>
  <si>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</si>
  <si>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</si>
  <si>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</si>
  <si>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</si>
  <si>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</si>
  <si>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</si>
  <si>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</si>
  <si>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</si>
  <si>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</si>
  <si>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</si>
  <si>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</si>
  <si>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</si>
  <si>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</si>
  <si>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</si>
  <si>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</si>
  <si>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</si>
  <si>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</si>
  <si>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</si>
  <si>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</si>
  <si>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</si>
  <si>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</si>
  <si>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</si>
  <si>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</si>
  <si>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</si>
  <si>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</si>
  <si>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</si>
  <si>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</si>
  <si>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</si>
  <si>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</si>
  <si>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</si>
  <si>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</si>
  <si>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</si>
  <si>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</si>
  <si>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</si>
  <si>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</si>
  <si>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</si>
  <si>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</si>
  <si>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</si>
  <si>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</si>
  <si>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</si>
  <si>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</si>
  <si>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</si>
  <si>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</si>
  <si>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</si>
  <si>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</si>
  <si>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</si>
  <si>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</si>
  <si>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</si>
  <si>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</si>
  <si>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</si>
  <si>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</si>
  <si>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</si>
  <si>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</si>
  <si>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</si>
  <si>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</si>
  <si>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</si>
  <si>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</si>
  <si>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</si>
  <si>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</si>
  <si>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</si>
  <si>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</si>
  <si>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</si>
  <si>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</si>
  <si>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</si>
  <si>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</si>
  <si>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</si>
  <si>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</si>
  <si>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</si>
  <si>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</si>
  <si>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</si>
  <si>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</si>
  <si>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</si>
  <si>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</si>
  <si>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</si>
  <si>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</si>
  <si>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</si>
  <si>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</si>
  <si>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</si>
  <si>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</si>
  <si>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</si>
  <si>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</si>
  <si>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</si>
  <si>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</si>
  <si>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</si>
  <si>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</si>
  <si>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</si>
  <si>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</si>
  <si>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</si>
  <si>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</si>
  <si>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</si>
  <si>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</si>
  <si>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</si>
  <si>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</si>
  <si>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</si>
  <si>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</si>
  <si>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</si>
  <si>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</si>
  <si>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</si>
  <si>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</si>
  <si>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</si>
  <si>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</si>
  <si>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</si>
  <si>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</si>
  <si>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</si>
  <si>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</si>
  <si>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</si>
  <si>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</si>
  <si>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</si>
  <si>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</si>
  <si>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</si>
  <si>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</si>
  <si>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</si>
  <si>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</si>
  <si>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</si>
  <si>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</si>
  <si>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</si>
  <si>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</si>
  <si>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</si>
  <si>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</si>
  <si>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</si>
  <si>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</si>
  <si>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</si>
  <si>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</si>
  <si>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</si>
  <si>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</si>
  <si>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</si>
  <si>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</si>
  <si>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</si>
  <si>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</si>
  <si>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</si>
  <si>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</si>
  <si>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</si>
  <si>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</si>
  <si>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</si>
  <si>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</si>
  <si>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</si>
  <si>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</si>
  <si>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</si>
  <si>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</si>
  <si>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</si>
  <si>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</si>
  <si>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</si>
  <si>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</si>
  <si>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</si>
  <si>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</si>
  <si>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</si>
  <si>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</si>
  <si>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</si>
  <si>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</si>
  <si>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</si>
  <si>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</si>
  <si>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</si>
  <si>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</si>
  <si>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</si>
  <si>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</si>
  <si>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</si>
  <si>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</si>
  <si>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</si>
  <si>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</si>
  <si>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</si>
  <si>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</si>
  <si>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</si>
  <si>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</si>
  <si>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</si>
  <si>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</si>
  <si>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</si>
  <si>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</si>
  <si>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</si>
  <si>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</si>
  <si>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</si>
  <si>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</si>
  <si>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</si>
  <si>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</si>
  <si>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</si>
  <si>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</si>
  <si>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</si>
  <si>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</si>
  <si>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</si>
  <si>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</si>
  <si>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</si>
  <si>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</si>
  <si>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</si>
  <si>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</si>
  <si>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</si>
  <si>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</si>
  <si>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</si>
  <si>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</si>
  <si>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</si>
  <si>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</si>
  <si>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</si>
  <si>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</si>
  <si>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</si>
  <si>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</si>
  <si>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</si>
  <si>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</si>
  <si>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</si>
  <si>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</si>
  <si>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</si>
  <si>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</si>
  <si>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</si>
  <si>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</si>
  <si>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</si>
  <si>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</si>
  <si>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</si>
  <si>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</si>
  <si>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</si>
  <si>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</si>
  <si>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</si>
  <si>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</si>
  <si>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</si>
  <si>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</si>
  <si>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</si>
  <si>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</si>
  <si>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</si>
  <si>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</si>
  <si>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</si>
  <si>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</si>
  <si>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</si>
  <si>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</si>
  <si>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</si>
  <si>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</si>
  <si>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</si>
  <si>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</si>
  <si>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</si>
  <si>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</si>
  <si>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</si>
  <si>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</si>
  <si>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</si>
  <si>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</si>
  <si>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</si>
  <si>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</si>
  <si>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</si>
  <si>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</si>
  <si>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</si>
  <si>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</si>
  <si>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</si>
  <si>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</si>
  <si>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</si>
  <si>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</si>
  <si>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</si>
  <si>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</si>
  <si>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</si>
  <si>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</si>
  <si>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</si>
  <si>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</si>
  <si>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</si>
  <si>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</si>
  <si>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</si>
  <si>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</si>
  <si>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</si>
  <si>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</si>
  <si>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</si>
  <si>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</si>
  <si>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</si>
  <si>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</si>
  <si>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</si>
  <si>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</si>
  <si>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</si>
  <si>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</si>
  <si>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</si>
  <si>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</si>
  <si>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</si>
  <si>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</si>
  <si>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</si>
  <si>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</si>
  <si>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</si>
  <si>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</si>
  <si>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</si>
  <si>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</si>
  <si>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</si>
  <si>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</si>
  <si>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</si>
  <si>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</si>
  <si>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</si>
  <si>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</si>
  <si>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</si>
  <si>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</si>
  <si>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</si>
  <si>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</si>
  <si>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</si>
  <si>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</si>
  <si>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</si>
  <si>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</si>
  <si>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</si>
  <si>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</si>
  <si>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</si>
  <si>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</si>
  <si>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</si>
  <si>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</si>
  <si>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</si>
  <si>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</si>
  <si>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</si>
  <si>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</si>
  <si>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</si>
  <si>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</si>
  <si>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</si>
  <si>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</si>
  <si>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</si>
  <si>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</si>
  <si>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</si>
  <si>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</si>
  <si>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</si>
  <si>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</si>
  <si>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</si>
  <si>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</si>
  <si>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</si>
  <si>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</si>
  <si>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</si>
  <si>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</si>
  <si>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</si>
  <si>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</si>
  <si>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</si>
  <si>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</si>
  <si>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</si>
  <si>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</si>
  <si>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</si>
  <si>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</si>
  <si>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</si>
  <si>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</si>
  <si>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</si>
  <si>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</si>
  <si>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</si>
  <si>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</si>
  <si>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</si>
  <si>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</si>
  <si>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</si>
  <si>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</si>
  <si>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</si>
  <si>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</si>
  <si>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</si>
  <si>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</si>
  <si>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</si>
  <si>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</si>
  <si>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</si>
  <si>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</si>
  <si>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</si>
  <si>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</si>
  <si>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</si>
  <si>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</si>
  <si>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</si>
  <si>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</si>
  <si>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</si>
  <si>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</si>
  <si>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</si>
  <si>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</si>
  <si>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</si>
  <si>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</si>
  <si>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</si>
  <si>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</si>
  <si>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</si>
  <si>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</si>
  <si>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</si>
  <si>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</si>
  <si>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</si>
  <si>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</si>
  <si>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</si>
  <si>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</si>
  <si>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</si>
  <si>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</si>
  <si>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</si>
  <si>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</si>
  <si>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</si>
  <si>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</si>
  <si>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</si>
  <si>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</si>
  <si>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</si>
  <si>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</si>
  <si>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</si>
  <si>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</si>
  <si>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</si>
  <si>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</si>
  <si>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</si>
  <si>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</si>
  <si>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</si>
  <si>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</si>
  <si>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</si>
  <si>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</si>
  <si>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</si>
  <si>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</si>
  <si>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</si>
  <si>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</si>
  <si>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</si>
  <si>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</si>
  <si>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</si>
  <si>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</si>
  <si>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</si>
  <si>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</si>
  <si>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</si>
  <si>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</si>
  <si>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</si>
  <si>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</si>
  <si>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</si>
  <si>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</si>
  <si>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</si>
  <si>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</si>
  <si>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</si>
  <si>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</si>
  <si>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</si>
  <si>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</si>
  <si>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</si>
  <si>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</si>
  <si>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</si>
  <si>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</si>
  <si>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</si>
  <si>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</si>
  <si>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</si>
  <si>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</si>
  <si>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</si>
  <si>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</si>
  <si>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</si>
  <si>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</si>
  <si>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</si>
  <si>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</si>
  <si>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</si>
  <si>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</si>
  <si>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</si>
  <si>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</si>
  <si>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</si>
  <si>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</si>
  <si>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</si>
  <si>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</si>
  <si>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</si>
  <si>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</si>
  <si>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</si>
  <si>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</si>
  <si>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</si>
  <si>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</si>
  <si>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</si>
  <si>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</si>
  <si>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</si>
  <si>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</si>
  <si>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</si>
  <si>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</si>
  <si>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</si>
  <si>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</si>
  <si>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</si>
  <si>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</si>
  <si>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</si>
  <si>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</si>
  <si>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</si>
  <si>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</si>
  <si>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</si>
  <si>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</si>
  <si>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</si>
  <si>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</si>
  <si>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</si>
  <si>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</si>
  <si>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</si>
  <si>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</si>
  <si>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</si>
  <si>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</si>
  <si>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</si>
  <si>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</si>
  <si>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</si>
  <si>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</si>
  <si>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</si>
  <si>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</si>
  <si>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</si>
  <si>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</si>
  <si>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</si>
  <si>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</si>
  <si>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</si>
  <si>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</si>
  <si>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</si>
  <si>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</si>
  <si>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</si>
  <si>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</si>
  <si>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</si>
  <si>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</si>
  <si>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</si>
  <si>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</si>
  <si>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</si>
  <si>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</si>
  <si>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</si>
  <si>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</si>
  <si>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</si>
  <si>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</si>
  <si>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</si>
  <si>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</si>
  <si>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</si>
  <si>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</si>
  <si>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</si>
  <si>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</si>
  <si>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</si>
  <si>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</si>
  <si>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</si>
  <si>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</si>
  <si>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</si>
  <si>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</si>
  <si>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</si>
  <si>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</si>
  <si>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</si>
  <si>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</si>
  <si>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</si>
  <si>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</si>
  <si>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</si>
  <si>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</si>
  <si>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</si>
  <si>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</si>
  <si>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</si>
  <si>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</si>
  <si>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</si>
  <si>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</si>
  <si>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</si>
  <si>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</si>
  <si>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</si>
  <si>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</si>
  <si>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</si>
  <si>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</si>
  <si>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</si>
  <si>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</si>
  <si>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</si>
  <si>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</si>
  <si>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</si>
  <si>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</si>
  <si>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</si>
  <si>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</si>
  <si>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</si>
  <si>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</si>
  <si>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</si>
  <si>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</si>
  <si>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</si>
  <si>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</si>
  <si>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</si>
  <si>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</si>
  <si>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</si>
  <si>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</si>
  <si>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</si>
  <si>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</si>
  <si>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</si>
  <si>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</si>
  <si>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</si>
  <si>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</si>
  <si>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</si>
  <si>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</si>
  <si>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</si>
  <si>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</si>
  <si>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</si>
  <si>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</si>
  <si>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</si>
  <si>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</si>
  <si>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</si>
  <si>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</si>
  <si>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</si>
  <si>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</si>
  <si>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</si>
  <si>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</si>
  <si>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</si>
  <si>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</si>
  <si>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</si>
  <si>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</si>
  <si>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</si>
  <si>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</si>
  <si>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</si>
  <si>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</si>
  <si>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</si>
  <si>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</si>
  <si>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</si>
  <si>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</si>
  <si>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</si>
  <si>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</si>
  <si>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</si>
  <si>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</si>
  <si>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</si>
  <si>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</si>
  <si>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</si>
  <si>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</si>
  <si>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</si>
  <si>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</si>
  <si>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</si>
  <si>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</si>
  <si>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</si>
  <si>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</si>
  <si>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</si>
  <si>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</si>
  <si>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</si>
  <si>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</si>
  <si>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</si>
  <si>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</si>
  <si>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</si>
  <si>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</si>
  <si>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</si>
  <si>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</si>
  <si>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</si>
  <si>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</si>
  <si>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</si>
  <si>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</si>
  <si>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</si>
  <si>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</si>
  <si>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</si>
  <si>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</si>
  <si>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</si>
  <si>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</si>
  <si>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</si>
  <si>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</si>
  <si>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</si>
  <si>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</si>
  <si>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</si>
  <si>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</si>
  <si>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</si>
  <si>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</si>
  <si>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</si>
  <si>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</si>
  <si>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</si>
  <si>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</si>
  <si>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</si>
  <si>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</si>
  <si>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</si>
  <si>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</si>
  <si>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</si>
  <si>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</si>
  <si>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</si>
  <si>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</si>
  <si>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</si>
  <si>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</si>
  <si>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</si>
  <si>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</si>
  <si>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</si>
  <si>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</si>
  <si>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</si>
  <si>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</si>
  <si>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</si>
  <si>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</si>
  <si>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</si>
  <si>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</si>
  <si>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</si>
  <si>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</si>
  <si>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</si>
  <si>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</si>
  <si>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</si>
  <si>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</si>
  <si>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</si>
  <si>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</si>
  <si>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</si>
  <si>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</si>
  <si>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</si>
  <si>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</si>
  <si>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</si>
  <si>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</si>
  <si>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</si>
  <si>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</si>
  <si>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</si>
  <si>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</si>
  <si>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</si>
  <si>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</si>
  <si>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</si>
  <si>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</si>
  <si>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</si>
  <si>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</si>
  <si>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</si>
  <si>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</si>
  <si>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</si>
  <si>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</si>
  <si>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</si>
  <si>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</si>
  <si>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</si>
  <si>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</si>
  <si>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</si>
  <si>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</si>
  <si>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</si>
  <si>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</si>
  <si>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</si>
  <si>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</si>
  <si>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</si>
  <si>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</si>
  <si>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</si>
  <si>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</si>
  <si>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</si>
  <si>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</si>
  <si>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</si>
  <si>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</si>
  <si>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</si>
  <si>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</si>
  <si>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</si>
  <si>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</si>
  <si>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</si>
  <si>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</si>
  <si>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</si>
  <si>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</si>
  <si>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</si>
  <si>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</si>
  <si>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</si>
  <si>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</si>
  <si>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</si>
  <si>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</si>
  <si>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</si>
  <si>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</si>
  <si>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</si>
  <si>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</si>
  <si>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</si>
  <si>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</si>
  <si>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</si>
  <si>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</si>
  <si>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</si>
  <si>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</si>
  <si>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</si>
  <si>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</si>
  <si>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</si>
  <si>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</si>
  <si>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</si>
  <si>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</si>
  <si>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</si>
  <si>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</si>
  <si>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</si>
  <si>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</si>
  <si>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</si>
  <si>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</si>
  <si>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</si>
  <si>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</si>
  <si>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</si>
  <si>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</si>
  <si>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</si>
  <si>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</si>
  <si>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</si>
  <si>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</si>
  <si>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</si>
  <si>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</si>
  <si>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</si>
  <si>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</si>
  <si>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</si>
  <si>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</si>
  <si>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</si>
  <si>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</si>
  <si>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</si>
  <si>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</si>
  <si>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</si>
  <si>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</si>
  <si>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</si>
  <si>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</si>
  <si>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</si>
  <si>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</si>
  <si>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</si>
  <si>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</si>
  <si>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</si>
  <si>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</si>
  <si>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</si>
  <si>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</si>
  <si>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</si>
  <si>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</si>
  <si>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</si>
  <si>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</si>
  <si>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</si>
  <si>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</si>
  <si>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</si>
  <si>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</si>
  <si>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</si>
  <si>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</si>
  <si>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</si>
  <si>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</si>
  <si>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</si>
  <si>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</si>
  <si>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</si>
  <si>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</si>
  <si>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</si>
  <si>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</si>
  <si>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</si>
  <si>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</si>
  <si>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</si>
  <si>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</si>
  <si>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</si>
  <si>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</si>
  <si>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</si>
  <si>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</si>
  <si>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</si>
  <si>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</si>
  <si>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</si>
  <si>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</si>
  <si>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</si>
  <si>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</si>
  <si>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</si>
  <si>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</si>
  <si>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</si>
  <si>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</si>
  <si>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</si>
  <si>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</si>
  <si>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</si>
  <si>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</si>
  <si>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</si>
  <si>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</si>
  <si>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</si>
  <si>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</si>
  <si>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</si>
  <si>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</si>
  <si>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</si>
  <si>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</si>
  <si>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</si>
  <si>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</si>
  <si>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</si>
  <si>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</si>
  <si>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</si>
  <si>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</si>
  <si>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</si>
  <si>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</si>
  <si>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</si>
  <si>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</si>
  <si>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</si>
  <si>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</si>
  <si>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</si>
  <si>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</si>
  <si>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</si>
  <si>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</si>
  <si>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</si>
  <si>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</si>
  <si>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</si>
  <si>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</si>
  <si>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</si>
  <si>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</si>
  <si>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</si>
  <si>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</si>
  <si>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</si>
  <si>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</si>
  <si>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</si>
  <si>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</si>
  <si>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</si>
  <si>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</si>
  <si>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</si>
  <si>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</si>
  <si>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</si>
  <si>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</si>
  <si>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</si>
  <si>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</si>
  <si>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</si>
  <si>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</si>
  <si>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</si>
  <si>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</si>
  <si>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</si>
  <si>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</si>
  <si>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</si>
  <si>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</si>
  <si>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</si>
  <si>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</si>
  <si>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</si>
  <si>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</si>
  <si>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</si>
  <si>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</si>
  <si>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</si>
  <si>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</si>
  <si>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</si>
  <si>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</si>
  <si>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</si>
  <si>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</si>
  <si>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</si>
  <si>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</si>
  <si>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</si>
  <si>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</si>
  <si>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</si>
  <si>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</si>
  <si>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</si>
  <si>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</si>
  <si>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</si>
  <si>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</si>
  <si>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</si>
  <si>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</si>
  <si>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</si>
  <si>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</si>
  <si>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</si>
  <si>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</si>
  <si>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</si>
  <si>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</si>
  <si>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</si>
  <si>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</si>
  <si>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</si>
  <si>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</si>
  <si>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</si>
  <si>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</si>
  <si>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</si>
  <si>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</si>
  <si>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</si>
  <si>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</si>
  <si>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</si>
  <si>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</si>
  <si>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</si>
  <si>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</si>
  <si>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</si>
  <si>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</si>
  <si>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</si>
  <si>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</si>
  <si>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</si>
  <si>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</si>
  <si>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</si>
  <si>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</si>
  <si>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</si>
  <si>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</si>
  <si>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</si>
  <si>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</si>
  <si>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</si>
  <si>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</si>
  <si>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</si>
  <si>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</si>
  <si>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</si>
  <si>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</si>
  <si>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</si>
  <si>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</si>
  <si>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</si>
  <si>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</si>
  <si>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</si>
  <si>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</si>
  <si>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</si>
  <si>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</si>
  <si>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</si>
  <si>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</si>
  <si>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</si>
  <si>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</si>
  <si>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</si>
  <si>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</si>
  <si>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</si>
  <si>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</si>
  <si>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</si>
  <si>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</si>
  <si>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</si>
  <si>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</si>
  <si>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</si>
  <si>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</si>
  <si>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</si>
  <si>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</si>
  <si>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</si>
  <si>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</si>
  <si>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</si>
  <si>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</si>
  <si>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</si>
  <si>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</si>
  <si>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</si>
  <si>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</si>
  <si>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</si>
  <si>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</si>
  <si>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</si>
  <si>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</si>
  <si>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</si>
  <si>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</si>
  <si>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</si>
  <si>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</si>
  <si>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</si>
  <si>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</si>
  <si>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</si>
  <si>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</si>
  <si>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</si>
  <si>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</si>
  <si>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</si>
  <si>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</si>
  <si>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</si>
  <si>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</si>
  <si>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</si>
  <si>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</si>
  <si>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</si>
  <si>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</si>
  <si>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</si>
  <si>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</si>
  <si>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</si>
  <si>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</si>
  <si>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</si>
  <si>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</si>
  <si>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</si>
  <si>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</si>
  <si>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</si>
  <si>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</si>
  <si>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</si>
  <si>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</si>
  <si>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</si>
  <si>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</si>
  <si>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</si>
  <si>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</si>
  <si>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</si>
  <si>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</si>
  <si>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</si>
  <si>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</si>
  <si>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</si>
  <si>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</si>
  <si>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</si>
  <si>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</si>
  <si>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</si>
  <si>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</si>
  <si>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</si>
  <si>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</si>
  <si>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</si>
  <si>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</si>
  <si>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</si>
  <si>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</si>
  <si>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</si>
  <si>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</si>
  <si>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</si>
  <si>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</si>
  <si>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</si>
  <si>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</si>
  <si>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</si>
  <si>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</si>
  <si>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</si>
  <si>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</si>
  <si>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</si>
  <si>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</si>
  <si>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</si>
  <si>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</si>
  <si>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</si>
  <si>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</si>
  <si>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</si>
  <si>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</si>
  <si>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</si>
  <si>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</si>
  <si>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</si>
  <si>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</si>
  <si>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</si>
  <si>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</si>
  <si>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</si>
  <si>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</si>
  <si>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</si>
  <si>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</si>
  <si>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</si>
  <si>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</si>
  <si>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</si>
  <si>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</si>
  <si>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</si>
  <si>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</si>
  <si>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</si>
  <si>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</si>
  <si>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</si>
  <si>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</si>
  <si>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</si>
  <si>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</si>
  <si>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</si>
  <si>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</si>
  <si>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</si>
  <si>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</si>
  <si>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</si>
  <si>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</si>
  <si>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</si>
  <si>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</si>
  <si>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</si>
  <si>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</si>
  <si>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</si>
  <si>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</si>
  <si>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</si>
  <si>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</si>
  <si>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</si>
  <si>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</si>
  <si>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</si>
  <si>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</si>
  <si>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</si>
  <si>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</si>
  <si>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</si>
  <si>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</si>
  <si>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</si>
  <si>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</si>
  <si>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</si>
  <si>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</si>
  <si>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</si>
  <si>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</si>
  <si>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</si>
  <si>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</si>
  <si>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</si>
  <si>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</si>
  <si>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</si>
  <si>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</si>
  <si>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</si>
  <si>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</si>
  <si>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</si>
  <si>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</si>
  <si>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</si>
  <si>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</si>
  <si>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</si>
  <si>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</si>
  <si>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</si>
  <si>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</si>
  <si>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</si>
  <si>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</si>
  <si>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</si>
  <si>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</si>
  <si>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</si>
  <si>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</si>
  <si>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</si>
  <si>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</si>
  <si>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</si>
  <si>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</si>
  <si>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</si>
  <si>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</si>
  <si>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</si>
  <si>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</si>
  <si>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</si>
  <si>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</si>
  <si>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</si>
  <si>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</si>
  <si>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</si>
  <si>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</si>
  <si>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</si>
  <si>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</si>
  <si>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</si>
  <si>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</si>
  <si>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</si>
  <si>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</si>
  <si>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</si>
  <si>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</si>
  <si>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</si>
  <si>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</si>
  <si>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</si>
  <si>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</si>
  <si>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</si>
  <si>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</si>
  <si>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</si>
  <si>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</si>
  <si>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</si>
  <si>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</si>
  <si>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</si>
  <si>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</si>
  <si>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</si>
  <si>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</si>
  <si>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</si>
  <si>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</si>
  <si>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</si>
  <si>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</si>
  <si>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</si>
  <si>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</si>
  <si>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</si>
  <si>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</si>
  <si>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</si>
  <si>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</si>
  <si>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</si>
  <si>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</si>
  <si>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</si>
  <si>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</si>
  <si>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</si>
  <si>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</si>
  <si>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</si>
  <si>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</si>
  <si>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</si>
  <si>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</si>
  <si>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</si>
  <si>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</si>
  <si>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</si>
  <si>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</si>
  <si>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</si>
  <si>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</si>
  <si>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</si>
  <si>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</si>
  <si>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</si>
  <si>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</si>
  <si>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</si>
  <si>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</si>
  <si>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</si>
  <si>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</si>
  <si>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</si>
  <si>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</si>
  <si>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</si>
  <si>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</si>
  <si>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</si>
  <si>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</si>
  <si>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</si>
  <si>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</si>
  <si>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</si>
  <si>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</si>
  <si>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</si>
  <si>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</si>
  <si>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</si>
  <si>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</si>
  <si>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</si>
  <si>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</si>
  <si>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</si>
  <si>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</si>
  <si>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</si>
  <si>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</si>
  <si>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</si>
  <si>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</si>
  <si>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</si>
  <si>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</si>
  <si>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</si>
  <si>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</si>
  <si>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</si>
  <si>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</si>
  <si>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</si>
  <si>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</si>
  <si>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</si>
  <si>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</si>
  <si>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</si>
  <si>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</si>
  <si>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</si>
  <si>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</si>
  <si>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</si>
  <si>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</si>
  <si>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</si>
  <si>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</si>
  <si>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</si>
  <si>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</si>
  <si>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</si>
  <si>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</si>
  <si>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</si>
  <si>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</si>
  <si>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</si>
  <si>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</si>
  <si>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</si>
  <si>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</si>
  <si>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</si>
  <si>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</si>
  <si>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</si>
  <si>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</si>
  <si>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</si>
  <si>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</si>
  <si>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</si>
  <si>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</si>
  <si>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</si>
  <si>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</si>
  <si>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</si>
  <si>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</si>
  <si>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</si>
  <si>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</si>
  <si>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</si>
  <si>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</si>
  <si>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</si>
  <si>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</si>
  <si>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</si>
  <si>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</si>
  <si>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</si>
  <si>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</si>
  <si>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</si>
  <si>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</si>
  <si>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</si>
  <si>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</si>
  <si>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</si>
  <si>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</si>
  <si>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</si>
  <si>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</si>
  <si>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</si>
  <si>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</si>
  <si>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</si>
  <si>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</si>
  <si>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</si>
  <si>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</si>
  <si>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</si>
  <si>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</si>
  <si>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</si>
  <si>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</si>
  <si>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</si>
  <si>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</si>
  <si>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</si>
  <si>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</si>
  <si>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</si>
  <si>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</si>
  <si>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</si>
  <si>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</si>
  <si>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</si>
  <si>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</si>
  <si>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</si>
  <si>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</si>
  <si>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</si>
  <si>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</si>
  <si>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</si>
  <si>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</si>
  <si>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</si>
  <si>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</si>
  <si>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</si>
  <si>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</si>
  <si>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</si>
  <si>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</si>
  <si>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</si>
  <si>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</si>
  <si>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</si>
  <si>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</si>
  <si>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</si>
  <si>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</si>
  <si>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</si>
  <si>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</si>
  <si>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</si>
  <si>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</si>
  <si>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</si>
  <si>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</si>
  <si>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</si>
  <si>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</si>
  <si>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</si>
  <si>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</si>
  <si>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</si>
  <si>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</si>
  <si>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</si>
  <si>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</si>
  <si>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</si>
  <si>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</si>
  <si>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</si>
  <si>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</si>
  <si>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</si>
  <si>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</si>
  <si>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</si>
  <si>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</si>
  <si>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</si>
  <si>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</si>
  <si>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</si>
  <si>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</si>
  <si>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</si>
  <si>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</si>
  <si>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</si>
  <si>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</si>
  <si>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</si>
  <si>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</si>
  <si>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</si>
  <si>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</si>
  <si>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</si>
  <si>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</si>
  <si>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</si>
  <si>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</si>
  <si>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</si>
  <si>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</si>
  <si>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</si>
  <si>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</si>
  <si>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</si>
  <si>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</si>
  <si>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</si>
  <si>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</si>
  <si>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</si>
  <si>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</si>
  <si>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</si>
  <si>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</si>
  <si>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</si>
  <si>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</si>
  <si>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</si>
  <si>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</si>
  <si>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</si>
  <si>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</si>
  <si>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</si>
  <si>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</si>
  <si>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</si>
  <si>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</si>
  <si>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</si>
  <si>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</si>
  <si>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</si>
  <si>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</si>
  <si>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</si>
  <si>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</si>
  <si>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</si>
  <si>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</si>
  <si>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</si>
  <si>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</si>
  <si>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</si>
  <si>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</si>
  <si>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</si>
  <si>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</si>
  <si>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</si>
  <si>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</si>
  <si>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</si>
  <si>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</si>
  <si>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</si>
  <si>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</si>
  <si>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</si>
  <si>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</si>
  <si>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</si>
  <si>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</si>
  <si>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</si>
  <si>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</si>
  <si>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</si>
  <si>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</si>
  <si>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</si>
  <si>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</si>
  <si>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</si>
  <si>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</si>
  <si>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</si>
  <si>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</si>
  <si>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</si>
  <si>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</si>
  <si>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</si>
  <si>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</si>
  <si>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</si>
  <si>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</si>
  <si>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</si>
  <si>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</si>
  <si>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</si>
  <si>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</si>
  <si>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</si>
  <si>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</si>
  <si>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</si>
  <si>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</si>
  <si>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</si>
  <si>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</si>
  <si>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</si>
  <si>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</si>
  <si>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</si>
  <si>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</si>
  <si>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</si>
  <si>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</si>
  <si>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</si>
  <si>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</si>
  <si>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</si>
  <si>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</si>
  <si>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</si>
  <si>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</si>
  <si>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</si>
  <si>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</si>
  <si>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</si>
  <si>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</si>
  <si>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</si>
  <si>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</si>
  <si>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</si>
  <si>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</si>
  <si>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</si>
  <si>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</si>
  <si>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</si>
  <si>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</si>
  <si>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</si>
  <si>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</si>
  <si>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</si>
  <si>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</si>
  <si>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</si>
  <si>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</si>
  <si>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</si>
  <si>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</si>
  <si>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</si>
  <si>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</si>
  <si>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</si>
  <si>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</si>
  <si>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</si>
  <si>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</si>
  <si>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</si>
  <si>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</si>
  <si>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</si>
  <si>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</si>
  <si>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</si>
  <si>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</si>
  <si>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</si>
  <si>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</si>
  <si>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</si>
  <si>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</si>
  <si>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</si>
  <si>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</si>
  <si>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</si>
  <si>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</si>
  <si>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</si>
  <si>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</si>
  <si>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</si>
  <si>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</si>
  <si>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</si>
  <si>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</si>
  <si>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</si>
  <si>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</si>
  <si>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</si>
  <si>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</si>
  <si>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</si>
  <si>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</si>
  <si>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</si>
  <si>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</si>
  <si>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</si>
  <si>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</si>
  <si>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</si>
  <si>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</si>
  <si>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</si>
  <si>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</si>
  <si>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</si>
  <si>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</si>
  <si>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</si>
  <si>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</si>
  <si>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</si>
  <si>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</si>
  <si>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</si>
  <si>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</si>
  <si>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</si>
  <si>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</si>
  <si>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</si>
  <si>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</si>
  <si>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</si>
  <si>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</si>
  <si>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</si>
  <si>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</si>
  <si>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</si>
  <si>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</si>
  <si>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</si>
  <si>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</si>
  <si>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</si>
  <si>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</si>
  <si>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</si>
  <si>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</si>
  <si>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</si>
  <si>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</si>
  <si>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</si>
  <si>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</si>
  <si>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</si>
  <si>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</si>
  <si>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</si>
  <si>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</si>
  <si>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</si>
  <si>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</si>
  <si>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</si>
  <si>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</si>
  <si>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</si>
  <si>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</si>
  <si>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</si>
  <si>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</si>
  <si>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</si>
  <si>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</si>
  <si>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</si>
  <si>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</si>
  <si>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</si>
  <si>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</si>
  <si>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</si>
  <si>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</si>
  <si>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</si>
  <si>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</si>
  <si>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</si>
  <si>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</si>
  <si>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</si>
  <si>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</si>
  <si>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</si>
  <si>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</si>
  <si>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</si>
  <si>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</si>
  <si>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</si>
  <si>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</si>
  <si>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</si>
  <si>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</si>
  <si>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</si>
  <si>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</si>
  <si>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</si>
  <si>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</si>
  <si>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</si>
  <si>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</si>
  <si>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</si>
  <si>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</si>
  <si>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</si>
  <si>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</si>
  <si>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</si>
  <si>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</si>
  <si>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</si>
  <si>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</si>
  <si>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</si>
  <si>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</si>
  <si>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</si>
  <si>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</si>
  <si>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</si>
  <si>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</si>
  <si>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</si>
  <si>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</si>
  <si>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</si>
  <si>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</si>
  <si>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</si>
  <si>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</si>
  <si>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</si>
  <si>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</si>
  <si>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</si>
  <si>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</si>
  <si>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</si>
  <si>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</si>
  <si>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</si>
  <si>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</si>
  <si>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</si>
  <si>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</si>
  <si>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</si>
  <si>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</si>
  <si>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</si>
  <si>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</si>
  <si>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</si>
  <si>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</si>
  <si>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</si>
  <si>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</si>
  <si>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</si>
  <si>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</si>
  <si>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</si>
  <si>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</si>
  <si>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</si>
  <si>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</si>
  <si>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</si>
  <si>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</si>
  <si>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</si>
  <si>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</si>
  <si>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</si>
  <si>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</si>
  <si>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</si>
  <si>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</si>
  <si>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</si>
  <si>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</si>
  <si>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</si>
  <si>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</si>
  <si>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</si>
  <si>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</si>
  <si>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</si>
  <si>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</si>
  <si>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</si>
  <si>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</si>
  <si>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</si>
  <si>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</si>
  <si>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</si>
  <si>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</si>
  <si>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</si>
  <si>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</si>
  <si>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</si>
  <si>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</si>
  <si>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</si>
  <si>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</si>
  <si>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</si>
  <si>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</si>
  <si>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</si>
  <si>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</si>
  <si>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</si>
  <si>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</si>
  <si>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</si>
  <si>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</si>
  <si>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</si>
  <si>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</si>
  <si>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</si>
  <si>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</si>
  <si>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</si>
  <si>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</si>
  <si>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</si>
  <si>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</si>
  <si>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</si>
  <si>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</si>
  <si>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</si>
  <si>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</si>
  <si>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</si>
  <si>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</si>
  <si>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</si>
  <si>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</si>
  <si>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</si>
  <si>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</si>
  <si>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</si>
  <si>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</si>
  <si>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</si>
  <si>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</si>
  <si>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</si>
  <si>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</si>
  <si>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</si>
  <si>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</si>
  <si>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</si>
  <si>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</si>
  <si>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</si>
  <si>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</si>
  <si>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</si>
  <si>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</si>
  <si>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</si>
  <si>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</si>
  <si>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</si>
  <si>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</si>
  <si>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</si>
  <si>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</si>
  <si>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</si>
  <si>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</si>
  <si>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</si>
  <si>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</si>
  <si>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</si>
  <si>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</si>
  <si>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</si>
  <si>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</si>
  <si>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</si>
  <si>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</si>
  <si>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</si>
  <si>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</si>
  <si>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</si>
  <si>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</si>
  <si>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</si>
  <si>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</si>
  <si>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</si>
  <si>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</si>
  <si>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</si>
  <si>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</si>
  <si>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</si>
  <si>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</si>
  <si>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</si>
  <si>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</si>
  <si>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</si>
  <si>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</si>
  <si>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</si>
  <si>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</si>
  <si>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</si>
  <si>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</si>
  <si>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</si>
  <si>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</si>
  <si>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</si>
  <si>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</si>
  <si>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</si>
  <si>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</si>
  <si>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</si>
  <si>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</si>
  <si>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</si>
  <si>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</si>
  <si>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</si>
  <si>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</si>
  <si>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</si>
  <si>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</si>
  <si>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</si>
  <si>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</si>
  <si>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</si>
  <si>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</si>
  <si>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</si>
  <si>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</si>
  <si>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</si>
  <si>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</si>
  <si>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</si>
  <si>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</si>
  <si>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</si>
  <si>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</si>
  <si>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</si>
  <si>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</si>
  <si>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</si>
  <si>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</si>
  <si>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</si>
  <si>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</si>
  <si>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</si>
  <si>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</si>
  <si>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</si>
  <si>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</si>
  <si>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</si>
  <si>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</si>
  <si>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</si>
  <si>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</si>
  <si>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</si>
  <si>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</si>
  <si>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</si>
  <si>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</si>
  <si>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</si>
  <si>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</si>
  <si>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</si>
  <si>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</si>
  <si>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</si>
  <si>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</si>
  <si>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</si>
  <si>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</si>
  <si>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</si>
  <si>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</si>
  <si>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</si>
  <si>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</si>
  <si>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</si>
  <si>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</si>
  <si>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</si>
  <si>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</si>
  <si>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</si>
  <si>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</si>
  <si>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</si>
  <si>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</si>
  <si>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</si>
  <si>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</si>
  <si>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</si>
  <si>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</si>
  <si>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</si>
  <si>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</si>
  <si>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</si>
  <si>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</si>
  <si>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</si>
  <si>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</si>
  <si>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</si>
  <si>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</si>
  <si>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</si>
  <si>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</si>
  <si>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</si>
  <si>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</si>
  <si>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</si>
  <si>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</si>
  <si>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</si>
  <si>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</si>
  <si>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</si>
  <si>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</si>
  <si>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</si>
  <si>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</si>
  <si>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</si>
  <si>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</si>
  <si>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</si>
  <si>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</si>
  <si>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</si>
  <si>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</si>
  <si>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</si>
  <si>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</si>
  <si>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</si>
  <si>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</si>
  <si>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</si>
  <si>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</si>
  <si>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</si>
  <si>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</si>
  <si>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</si>
  <si>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</si>
  <si>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</si>
  <si>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</si>
  <si>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</si>
  <si>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</si>
  <si>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</si>
  <si>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</si>
  <si>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</si>
  <si>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</si>
  <si>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</si>
  <si>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</si>
  <si>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</si>
  <si>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</si>
  <si>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</si>
  <si>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</si>
  <si>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</si>
  <si>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</si>
  <si>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</si>
  <si>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</si>
  <si>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</si>
  <si>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</si>
  <si>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</si>
  <si>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</si>
  <si>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</si>
  <si>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</si>
  <si>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</si>
  <si>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</si>
  <si>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</si>
  <si>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</si>
  <si>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</si>
  <si>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</si>
  <si>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</si>
  <si>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</si>
  <si>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</si>
  <si>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</si>
  <si>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</si>
  <si>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</si>
  <si>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</si>
  <si>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</si>
  <si>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</si>
  <si>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</si>
  <si>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</si>
  <si>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</si>
  <si>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</si>
  <si>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</si>
  <si>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</si>
  <si>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</si>
  <si>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</si>
  <si>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</si>
  <si>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</si>
  <si>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</si>
  <si>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</si>
  <si>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</si>
  <si>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</si>
  <si>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</si>
  <si>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</si>
  <si>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</si>
  <si>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</si>
  <si>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</si>
  <si>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</si>
  <si>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</si>
  <si>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</si>
  <si>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</si>
  <si>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</si>
  <si>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</si>
  <si>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</si>
  <si>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</si>
  <si>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</si>
  <si>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</si>
  <si>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</si>
  <si>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</si>
  <si>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</si>
  <si>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</si>
  <si>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</si>
  <si>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</si>
  <si>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</si>
  <si>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</si>
  <si>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</si>
  <si>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</si>
  <si>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</si>
  <si>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</si>
  <si>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</si>
  <si>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</si>
  <si>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</si>
  <si>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</si>
  <si>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</si>
  <si>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</si>
  <si>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</si>
  <si>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</si>
  <si>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</si>
  <si>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</si>
  <si>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</si>
  <si>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</si>
  <si>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</si>
  <si>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</si>
  <si>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</si>
  <si>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</si>
  <si>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</si>
  <si>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</si>
  <si>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</si>
  <si>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</si>
  <si>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</si>
  <si>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</si>
  <si>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</si>
  <si>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</si>
  <si>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</si>
  <si>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</si>
  <si>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</si>
  <si>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</si>
  <si>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</si>
  <si>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</si>
  <si>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</si>
  <si>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</si>
  <si>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</si>
  <si>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</si>
  <si>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</si>
  <si>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</si>
  <si>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</si>
  <si>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</si>
  <si>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</si>
  <si>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</si>
  <si>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</si>
  <si>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</si>
  <si>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</si>
  <si>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</si>
  <si>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</si>
  <si>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</si>
  <si>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</si>
  <si>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</si>
  <si>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</si>
  <si>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</si>
  <si>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</si>
  <si>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</si>
  <si>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</si>
  <si>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</si>
  <si>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</si>
  <si>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</si>
  <si>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</si>
  <si>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</si>
  <si>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</si>
  <si>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</si>
  <si>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</si>
  <si>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</si>
  <si>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</si>
  <si>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</si>
  <si>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</si>
  <si>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</si>
  <si>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</si>
  <si>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</si>
  <si>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</si>
  <si>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</si>
  <si>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</si>
  <si>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</si>
  <si>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</si>
  <si>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</si>
  <si>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</si>
  <si>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</si>
  <si>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</si>
  <si>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</si>
  <si>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</si>
  <si>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</si>
  <si>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</si>
  <si>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</si>
  <si>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</si>
  <si>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</si>
  <si>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</si>
  <si>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</si>
  <si>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</si>
  <si>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</si>
  <si>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</si>
  <si>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</si>
  <si>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</si>
  <si>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</si>
  <si>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</si>
  <si>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</si>
  <si>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</si>
  <si>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</si>
  <si>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</si>
  <si>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</si>
  <si>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</si>
  <si>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</si>
  <si>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</si>
  <si>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</si>
  <si>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</si>
  <si>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</si>
  <si>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</si>
  <si>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</si>
  <si>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</si>
  <si>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</si>
  <si>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</si>
  <si>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</si>
  <si>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</si>
  <si>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</si>
  <si>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</si>
  <si>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</si>
  <si>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</si>
  <si>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</si>
  <si>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</si>
  <si>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</si>
  <si>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</si>
  <si>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</si>
  <si>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</si>
  <si>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</si>
  <si>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</si>
  <si>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</si>
  <si>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</si>
  <si>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</si>
  <si>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</si>
  <si>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</si>
  <si>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</si>
  <si>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</si>
  <si>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</si>
  <si>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</si>
  <si>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</si>
  <si>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</si>
  <si>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</si>
  <si>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</si>
  <si>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</si>
  <si>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</si>
  <si>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</si>
  <si>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</si>
  <si>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</si>
  <si>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</si>
  <si>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</si>
  <si>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</si>
  <si>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</si>
  <si>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</si>
  <si>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</si>
  <si>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</si>
  <si>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</si>
  <si>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</si>
  <si>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</si>
  <si>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</si>
  <si>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</si>
  <si>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</si>
  <si>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</si>
  <si>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</si>
  <si>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</si>
  <si>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</si>
  <si>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</si>
  <si>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</si>
  <si>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</si>
  <si>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</si>
  <si>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</si>
  <si>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</si>
  <si>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</si>
  <si>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</si>
  <si>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</si>
  <si>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</si>
  <si>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</si>
  <si>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</si>
  <si>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</si>
  <si>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</si>
  <si>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</si>
  <si>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</si>
  <si>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</si>
  <si>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</si>
  <si>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</si>
  <si>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</si>
  <si>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</si>
  <si>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</si>
  <si>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</si>
  <si>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</si>
  <si>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</si>
  <si>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</si>
  <si>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</si>
  <si>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</si>
  <si>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</si>
  <si>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</si>
  <si>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</si>
  <si>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</si>
  <si>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</si>
  <si>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</si>
  <si>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</si>
  <si>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</si>
  <si>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</si>
  <si>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</si>
  <si>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</si>
  <si>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</si>
  <si>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</si>
  <si>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</si>
  <si>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</si>
  <si>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</si>
  <si>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</si>
  <si>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</si>
  <si>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</si>
  <si>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</si>
  <si>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</si>
  <si>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</si>
  <si>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</si>
  <si>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</si>
  <si>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</si>
  <si>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</si>
  <si>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</si>
  <si>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</si>
  <si>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</si>
  <si>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</si>
  <si>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</si>
  <si>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</si>
  <si>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</si>
  <si>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</si>
  <si>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</si>
  <si>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</si>
  <si>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</si>
  <si>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</si>
  <si>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</si>
  <si>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</si>
  <si>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</si>
  <si>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</si>
  <si>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</si>
  <si>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</si>
  <si>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</si>
  <si>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</si>
  <si>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</si>
  <si>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</si>
  <si>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</si>
  <si>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</si>
  <si>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</si>
  <si>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</si>
  <si>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</si>
  <si>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</si>
  <si>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</si>
  <si>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</si>
  <si>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</si>
  <si>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</si>
  <si>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</si>
  <si>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</si>
  <si>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</si>
  <si>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</si>
  <si>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</si>
  <si>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</si>
  <si>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</si>
  <si>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</si>
  <si>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</si>
  <si>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</si>
  <si>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</si>
  <si>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</si>
  <si>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</si>
  <si>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</si>
  <si>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</si>
  <si>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</si>
  <si>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</si>
  <si>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</si>
  <si>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</si>
  <si>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</si>
  <si>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</si>
  <si>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</si>
  <si>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</si>
  <si>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</si>
  <si>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</si>
  <si>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</si>
  <si>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</si>
  <si>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</si>
  <si>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</si>
  <si>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</si>
  <si>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</si>
  <si>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</si>
  <si>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</si>
  <si>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</si>
  <si>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</si>
  <si>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</si>
  <si>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</si>
  <si>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</si>
  <si>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</si>
  <si>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</si>
  <si>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</si>
  <si>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</si>
  <si>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</si>
  <si>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</si>
  <si>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</si>
  <si>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</si>
  <si>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</si>
  <si>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</si>
  <si>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</si>
  <si>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</si>
  <si>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</si>
  <si>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</si>
  <si>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</si>
  <si>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</si>
  <si>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</si>
  <si>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</si>
  <si>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</si>
  <si>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</si>
  <si>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</si>
  <si>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</si>
  <si>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</si>
  <si>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</si>
  <si>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</si>
  <si>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</si>
  <si>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</si>
  <si>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</si>
  <si>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</si>
  <si>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</si>
  <si>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</si>
  <si>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</si>
  <si>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</si>
  <si>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</si>
  <si>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</si>
  <si>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</si>
  <si>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</si>
  <si>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</si>
  <si>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</si>
  <si>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</si>
  <si>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</si>
  <si>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</si>
  <si>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</si>
  <si>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</si>
  <si>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</si>
  <si>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</si>
  <si>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</si>
  <si>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</si>
  <si>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</si>
  <si>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</si>
  <si>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</si>
  <si>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</si>
  <si>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</si>
  <si>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</si>
  <si>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</si>
  <si>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</si>
  <si>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</si>
  <si>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</si>
  <si>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</si>
  <si>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</si>
  <si>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</si>
  <si>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</si>
  <si>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</si>
  <si>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</si>
  <si>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</si>
  <si>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</si>
  <si>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</si>
  <si>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</si>
  <si>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</si>
  <si>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</si>
  <si>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</si>
  <si>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</si>
  <si>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</si>
  <si>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</si>
  <si>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</si>
  <si>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</si>
  <si>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</si>
  <si>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</si>
  <si>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</si>
  <si>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</si>
  <si>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</si>
  <si>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</si>
  <si>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</si>
  <si>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</si>
  <si>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</si>
  <si>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</si>
  <si>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</si>
  <si>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</si>
  <si>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</si>
  <si>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</si>
  <si>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</si>
  <si>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</si>
  <si>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</si>
  <si>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</si>
  <si>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</si>
  <si>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</si>
  <si>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</si>
  <si>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</si>
  <si>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</si>
  <si>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</si>
  <si>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</si>
  <si>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</si>
  <si>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</si>
  <si>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</si>
  <si>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</si>
  <si>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</si>
  <si>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</si>
  <si>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</si>
  <si>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</si>
  <si>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</si>
  <si>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</si>
  <si>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</si>
  <si>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</si>
  <si>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</si>
  <si>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</si>
  <si>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</si>
  <si>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</si>
  <si>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</si>
  <si>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</si>
  <si>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</si>
  <si>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</si>
  <si>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</si>
  <si>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</si>
  <si>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</si>
  <si>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</si>
  <si>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</si>
  <si>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</si>
  <si>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</si>
  <si>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</si>
  <si>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</si>
  <si>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</si>
  <si>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</si>
  <si>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</si>
  <si>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</si>
  <si>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</si>
  <si>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</si>
  <si>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</si>
  <si>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</si>
  <si>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</si>
  <si>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</si>
  <si>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</si>
  <si>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</si>
  <si>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</si>
  <si>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</si>
  <si>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</si>
  <si>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</si>
  <si>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</si>
  <si>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</si>
  <si>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</si>
  <si>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</si>
  <si>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</si>
  <si>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</si>
  <si>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</si>
  <si>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</si>
  <si>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</si>
  <si>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</si>
  <si>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</si>
  <si>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</si>
  <si>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</si>
  <si>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</si>
  <si>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</si>
  <si>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</si>
  <si>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</si>
  <si>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</si>
  <si>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</si>
  <si>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</si>
  <si>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</si>
  <si>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</si>
  <si>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</si>
  <si>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</si>
  <si>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</si>
  <si>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</si>
  <si>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</si>
  <si>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</si>
  <si>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</si>
  <si>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</si>
  <si>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</si>
  <si>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</si>
  <si>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</si>
  <si>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</si>
  <si>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</si>
  <si>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</si>
  <si>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</si>
  <si>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</si>
  <si>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</si>
  <si>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</si>
  <si>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</si>
  <si>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</si>
  <si>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</si>
  <si>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</si>
  <si>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</si>
  <si>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</si>
  <si>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</si>
  <si>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</si>
  <si>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</si>
  <si>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</si>
  <si>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</si>
  <si>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</si>
  <si>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</si>
  <si>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</si>
  <si>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</si>
  <si>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</si>
  <si>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</si>
  <si>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</si>
  <si>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</si>
  <si>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</si>
  <si>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</si>
  <si>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</si>
  <si>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</si>
  <si>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</si>
  <si>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</si>
  <si>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</si>
  <si>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</si>
  <si>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</si>
  <si>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</si>
  <si>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</si>
  <si>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</si>
  <si>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</si>
  <si>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</si>
  <si>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</si>
  <si>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</si>
  <si>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</si>
  <si>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</si>
  <si>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</si>
  <si>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</si>
  <si>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</si>
  <si>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</si>
  <si>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</si>
  <si>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</si>
  <si>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</si>
  <si>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</si>
  <si>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</si>
  <si>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</si>
  <si>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</si>
  <si>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</si>
  <si>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</si>
  <si>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</si>
  <si>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</si>
  <si>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</si>
  <si>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</si>
  <si>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</si>
  <si>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</si>
  <si>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</si>
  <si>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</si>
  <si>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</si>
  <si>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</si>
  <si>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</si>
  <si>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</si>
  <si>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</si>
  <si>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</si>
  <si>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</si>
  <si>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</si>
  <si>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</si>
  <si>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</si>
  <si>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</si>
  <si>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</si>
  <si>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</si>
  <si>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</si>
  <si>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</si>
  <si>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</si>
  <si>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</si>
  <si>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</si>
  <si>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</si>
  <si>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</si>
  <si>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</si>
  <si>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</si>
  <si>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</si>
  <si>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</si>
  <si>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</si>
  <si>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</si>
  <si>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</si>
  <si>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</si>
  <si>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</si>
  <si>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</si>
  <si>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</si>
  <si>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</si>
  <si>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</si>
  <si>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</si>
  <si>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</si>
  <si>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</si>
  <si>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</si>
  <si>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</si>
  <si>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</si>
  <si>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</si>
  <si>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</si>
  <si>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</si>
  <si>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</si>
  <si>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</si>
  <si>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</si>
  <si>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</si>
  <si>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</si>
  <si>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</si>
  <si>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</si>
  <si>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</si>
  <si>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</si>
  <si>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</si>
  <si>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</si>
  <si>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</si>
  <si>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</si>
  <si>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</si>
  <si>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</si>
  <si>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</si>
  <si>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</si>
  <si>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</si>
  <si>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</si>
  <si>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</si>
  <si>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</si>
  <si>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</si>
  <si>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</si>
  <si>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</si>
  <si>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</si>
  <si>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</si>
  <si>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</si>
  <si>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</si>
  <si>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</si>
  <si>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</si>
  <si>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</si>
  <si>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</si>
  <si>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</si>
  <si>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</si>
  <si>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</si>
  <si>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</si>
  <si>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</si>
  <si>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</si>
  <si>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</si>
  <si>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</si>
  <si>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</si>
  <si>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</si>
  <si>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</si>
  <si>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</si>
  <si>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</si>
  <si>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</si>
  <si>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</si>
  <si>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</si>
  <si>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</si>
  <si>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</si>
  <si>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</si>
  <si>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</si>
  <si>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</si>
  <si>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</si>
  <si>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</si>
  <si>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</si>
  <si>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</si>
  <si>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</si>
  <si>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</si>
  <si>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</si>
  <si>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</si>
  <si>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</si>
  <si>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</si>
  <si>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</si>
  <si>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</si>
  <si>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</si>
  <si>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</si>
  <si>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</si>
  <si>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</si>
  <si>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</si>
  <si>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</si>
  <si>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</si>
  <si>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</si>
  <si>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</si>
  <si>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</si>
  <si>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</si>
  <si>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</si>
  <si>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</si>
  <si>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</si>
  <si>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</si>
  <si>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</si>
  <si>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</si>
  <si>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</si>
  <si>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</si>
  <si>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</si>
  <si>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</si>
  <si>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</si>
  <si>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</si>
  <si>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</si>
  <si>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</si>
  <si>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</si>
  <si>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</si>
  <si>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</si>
  <si>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</si>
  <si>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</si>
  <si>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</si>
  <si>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</si>
  <si>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</si>
  <si>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</si>
  <si>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</si>
  <si>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</si>
  <si>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</si>
  <si>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</si>
  <si>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</si>
  <si>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</si>
  <si>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</si>
  <si>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</si>
  <si>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</si>
  <si>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</si>
  <si>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</si>
  <si>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</si>
  <si>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</si>
  <si>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</si>
  <si>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</si>
  <si>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</si>
  <si>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</si>
  <si>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</si>
  <si>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</si>
  <si>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</si>
  <si>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</si>
  <si>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</si>
  <si>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</si>
  <si>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</si>
  <si>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</si>
  <si>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</si>
  <si>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</si>
  <si>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</si>
  <si>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</si>
  <si>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</si>
  <si>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</si>
  <si>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</si>
  <si>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</si>
  <si>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</si>
  <si>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</si>
  <si>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</si>
  <si>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</si>
  <si>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</si>
  <si>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</si>
  <si>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</si>
  <si>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</si>
  <si>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</si>
  <si>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</si>
  <si>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</si>
  <si>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</si>
  <si>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</si>
  <si>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</si>
  <si>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</si>
  <si>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</si>
  <si>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</si>
  <si>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</si>
  <si>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</si>
  <si>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</si>
  <si>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</si>
  <si>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</si>
  <si>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</si>
  <si>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</si>
  <si>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</si>
  <si>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</si>
  <si>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</si>
  <si>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</si>
  <si>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</si>
  <si>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</si>
  <si>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</si>
  <si>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</si>
  <si>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</si>
  <si>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</si>
  <si>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</si>
  <si>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</si>
  <si>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</si>
  <si>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</si>
  <si>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</si>
  <si>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</si>
  <si>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</si>
  <si>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</si>
  <si>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</si>
  <si>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</si>
  <si>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</si>
  <si>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</si>
  <si>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</si>
  <si>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</si>
  <si>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</si>
  <si>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</si>
  <si>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</si>
  <si>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</si>
  <si>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</si>
  <si>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</si>
  <si>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</si>
  <si>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</si>
  <si>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</si>
  <si>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</si>
  <si>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</si>
  <si>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</si>
  <si>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</si>
  <si>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</si>
  <si>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</si>
  <si>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</si>
  <si>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</si>
  <si>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</si>
  <si>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</si>
  <si>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</si>
  <si>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</si>
  <si>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</si>
  <si>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</si>
  <si>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</si>
  <si>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</si>
  <si>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</si>
  <si>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</si>
  <si>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</si>
  <si>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</si>
  <si>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</si>
  <si>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</si>
  <si>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</si>
  <si>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</si>
  <si>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</si>
  <si>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</si>
  <si>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</si>
  <si>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</si>
  <si>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</si>
  <si>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</si>
  <si>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</si>
  <si>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</si>
  <si>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</si>
  <si>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</si>
  <si>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</si>
  <si>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</si>
  <si>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</si>
  <si>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</si>
  <si>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</si>
  <si>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</si>
  <si>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</si>
  <si>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</si>
  <si>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</si>
  <si>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</si>
  <si>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</si>
  <si>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</si>
  <si>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</si>
  <si>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</si>
  <si>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</si>
  <si>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</si>
  <si>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</si>
  <si>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</si>
  <si>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</si>
  <si>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</si>
  <si>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</si>
  <si>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</si>
  <si>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</si>
  <si>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</si>
  <si>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</si>
  <si>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</si>
  <si>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</si>
  <si>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</si>
  <si>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</si>
  <si>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</si>
  <si>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</si>
  <si>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</si>
  <si>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</si>
  <si>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</si>
  <si>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</si>
  <si>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</si>
  <si>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</si>
  <si>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</si>
  <si>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</si>
  <si>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</si>
  <si>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</si>
  <si>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</si>
  <si>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</si>
  <si>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</si>
  <si>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</si>
  <si>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</si>
  <si>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</si>
  <si>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</si>
  <si>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</si>
  <si>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</si>
  <si>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</si>
  <si>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</si>
  <si>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</si>
  <si>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</si>
  <si>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</si>
  <si>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</si>
  <si>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</si>
  <si>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</si>
  <si>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</si>
  <si>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</si>
  <si>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</si>
  <si>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</si>
  <si>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</si>
  <si>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</si>
  <si>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</si>
  <si>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</si>
  <si>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</si>
  <si>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</si>
  <si>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</si>
  <si>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</si>
  <si>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</si>
  <si>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</si>
  <si>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</si>
  <si>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</si>
  <si>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</si>
  <si>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</si>
  <si>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</si>
  <si>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</si>
  <si>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</si>
  <si>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</si>
  <si>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</si>
  <si>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</si>
  <si>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</si>
  <si>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</si>
  <si>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</si>
  <si>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</si>
  <si>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</si>
  <si>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</si>
  <si>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</si>
  <si>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</si>
  <si>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</si>
  <si>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</si>
  <si>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</si>
  <si>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</si>
  <si>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</si>
  <si>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</si>
  <si>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</si>
  <si>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</si>
  <si>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</si>
  <si>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</si>
  <si>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</si>
  <si>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</si>
  <si>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</si>
  <si>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</si>
  <si>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</si>
  <si>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</si>
  <si>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</si>
  <si>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</si>
  <si>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</si>
  <si>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</si>
  <si>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</si>
  <si>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</si>
  <si>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</si>
  <si>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</si>
  <si>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</si>
  <si>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</si>
  <si>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</si>
  <si>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</si>
  <si>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</si>
  <si>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</si>
  <si>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</si>
  <si>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</si>
  <si>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</si>
  <si>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</si>
  <si>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</si>
  <si>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</si>
  <si>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</si>
  <si>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</si>
  <si>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</si>
  <si>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</si>
  <si>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</si>
  <si>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</si>
  <si>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</si>
  <si>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</si>
  <si>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</si>
  <si>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</si>
  <si>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</si>
  <si>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</si>
  <si>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</si>
  <si>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</si>
  <si>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</si>
  <si>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</si>
  <si>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</si>
  <si>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</si>
  <si>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</si>
  <si>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</si>
  <si>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</si>
  <si>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</si>
  <si>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</si>
  <si>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</si>
  <si>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</si>
  <si>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</si>
  <si>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</si>
  <si>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</si>
  <si>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</si>
  <si>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</si>
  <si>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</si>
  <si>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</si>
  <si>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</si>
  <si>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</si>
  <si>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</si>
  <si>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</si>
  <si>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</si>
  <si>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</si>
  <si>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</si>
  <si>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</si>
  <si>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</si>
  <si>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</si>
  <si>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</si>
  <si>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</si>
  <si>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</si>
  <si>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</si>
  <si>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</si>
  <si>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</si>
  <si>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</si>
  <si>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</si>
  <si>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</si>
  <si>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</si>
  <si>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</si>
  <si>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</si>
  <si>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</si>
  <si>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</si>
  <si>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</si>
  <si>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</si>
  <si>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</si>
  <si>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</si>
  <si>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</si>
  <si>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</si>
  <si>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</si>
  <si>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</si>
  <si>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</si>
  <si>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</si>
  <si>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</si>
  <si>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</si>
  <si>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</si>
  <si>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</si>
  <si>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</si>
  <si>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</si>
  <si>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</si>
  <si>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</si>
  <si>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</si>
  <si>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</si>
  <si>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</si>
  <si>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</si>
  <si>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</si>
  <si>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</si>
  <si>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</si>
  <si>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</si>
  <si>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</si>
  <si>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</si>
  <si>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</si>
  <si>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</si>
  <si>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</si>
  <si>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</si>
  <si>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</si>
  <si>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</si>
  <si>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</si>
  <si>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</si>
  <si>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</si>
  <si>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</si>
  <si>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</si>
  <si>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</si>
  <si>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</si>
  <si>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</si>
  <si>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</si>
  <si>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</si>
  <si>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</si>
  <si>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</si>
  <si>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</si>
  <si>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</si>
  <si>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</si>
  <si>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</si>
  <si>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</si>
  <si>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</si>
  <si>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</si>
  <si>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</si>
  <si>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</si>
  <si>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</si>
  <si>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</si>
  <si>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</si>
  <si>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</si>
  <si>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</si>
  <si>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</si>
  <si>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</si>
  <si>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</si>
  <si>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</si>
  <si>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</si>
  <si>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</si>
  <si>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</si>
  <si>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</si>
  <si>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</si>
  <si>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</si>
  <si>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</si>
  <si>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</si>
  <si>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</si>
  <si>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</si>
  <si>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</si>
  <si>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</si>
  <si>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</si>
  <si>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</si>
  <si>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</si>
  <si>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</si>
  <si>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</si>
  <si>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</si>
  <si>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</si>
  <si>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</si>
  <si>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</si>
  <si>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</si>
  <si>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</si>
  <si>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</si>
  <si>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</si>
  <si>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</si>
  <si>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</si>
  <si>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</si>
  <si>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</si>
  <si>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</si>
  <si>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</si>
  <si>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</si>
  <si>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</si>
  <si>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</si>
  <si>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</si>
  <si>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</si>
  <si>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</si>
  <si>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</si>
  <si>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</si>
  <si>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</si>
  <si>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</si>
  <si>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</si>
  <si>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</si>
  <si>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</si>
  <si>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</si>
  <si>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</si>
  <si>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</si>
  <si>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</si>
  <si>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</si>
  <si>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</si>
  <si>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</si>
  <si>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</si>
  <si>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</si>
  <si>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</si>
  <si>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</si>
  <si>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</si>
  <si>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</si>
  <si>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</si>
  <si>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</si>
  <si>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</si>
  <si>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</si>
  <si>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</si>
  <si>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</si>
  <si>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</si>
  <si>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</si>
  <si>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</si>
  <si>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</si>
  <si>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</si>
  <si>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</si>
  <si>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</si>
  <si>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</si>
  <si>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</si>
  <si>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</si>
  <si>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</si>
  <si>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</si>
  <si>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</si>
  <si>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</si>
  <si>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</si>
  <si>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</si>
  <si>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</si>
  <si>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</si>
  <si>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</si>
  <si>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</si>
  <si>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</si>
  <si>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</si>
  <si>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</si>
  <si>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</si>
  <si>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</si>
  <si>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</si>
  <si>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</si>
  <si>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</si>
  <si>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</si>
  <si>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</si>
  <si>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</si>
  <si>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</si>
  <si>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</si>
  <si>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</si>
  <si>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</si>
  <si>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</si>
  <si>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</si>
  <si>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</si>
  <si>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</si>
  <si>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</si>
  <si>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</si>
  <si>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</si>
  <si>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</si>
  <si>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</si>
  <si>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</si>
  <si>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</si>
  <si>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</si>
  <si>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</si>
  <si>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</si>
  <si>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</si>
  <si>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</si>
  <si>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</si>
  <si>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</si>
  <si>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</si>
  <si>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</si>
  <si>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</si>
  <si>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</si>
  <si>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</si>
  <si>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</si>
  <si>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</si>
  <si>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</si>
  <si>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</si>
  <si>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</si>
  <si>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</si>
  <si>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</si>
  <si>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</si>
  <si>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</si>
  <si>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</si>
  <si>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</si>
  <si>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</si>
  <si>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</si>
  <si>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</si>
  <si>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</si>
  <si>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</si>
  <si>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</si>
  <si>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</si>
  <si>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</si>
  <si>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</si>
  <si>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</si>
  <si>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</si>
  <si>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</si>
  <si>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</si>
  <si>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</si>
  <si>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</si>
  <si>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</si>
  <si>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</si>
  <si>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</si>
  <si>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</si>
  <si>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</si>
  <si>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</si>
  <si>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</si>
  <si>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</si>
  <si>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</si>
  <si>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</si>
  <si>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</si>
  <si>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</si>
  <si>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</si>
  <si>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</si>
  <si>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</si>
  <si>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</si>
  <si>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</si>
  <si>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</si>
  <si>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</si>
  <si>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</si>
  <si>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</si>
  <si>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</si>
  <si>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</si>
  <si>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</si>
  <si>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</si>
  <si>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</si>
  <si>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</si>
  <si>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</si>
  <si>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</si>
  <si>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</si>
  <si>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</si>
  <si>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</si>
  <si>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</si>
  <si>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</si>
  <si>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</si>
  <si>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</si>
  <si>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</si>
  <si>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</si>
  <si>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</si>
  <si>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</si>
  <si>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</si>
  <si>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</si>
  <si>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</si>
  <si>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</si>
  <si>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</si>
  <si>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</si>
  <si>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</si>
  <si>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</si>
  <si>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</si>
  <si>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</si>
  <si>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</si>
  <si>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</si>
  <si>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</si>
  <si>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</si>
  <si>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</si>
  <si>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</si>
  <si>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</si>
  <si>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</si>
  <si>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</si>
  <si>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</si>
  <si>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</si>
  <si>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</si>
  <si>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</si>
  <si>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</si>
  <si>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</si>
  <si>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</si>
  <si>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</si>
  <si>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</si>
  <si>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</si>
  <si>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</si>
  <si>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</si>
  <si>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</si>
  <si>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</si>
  <si>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</si>
  <si>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</si>
  <si>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</si>
  <si>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</si>
  <si>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</si>
  <si>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</si>
  <si>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</si>
  <si>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</si>
  <si>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</si>
  <si>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</si>
  <si>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</si>
  <si>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</si>
  <si>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</si>
  <si>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</si>
  <si>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</si>
  <si>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</si>
  <si>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</si>
  <si>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</si>
  <si>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</si>
  <si>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</si>
  <si>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</si>
  <si>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</si>
  <si>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</si>
  <si>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</si>
  <si>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</si>
  <si>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</si>
  <si>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</si>
  <si>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</si>
  <si>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</si>
  <si>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</si>
  <si>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</si>
  <si>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</si>
  <si>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</si>
  <si>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</si>
  <si>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</si>
  <si>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</si>
  <si>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</si>
  <si>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</si>
  <si>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</si>
  <si>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</si>
  <si>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</si>
  <si>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</si>
  <si>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</si>
  <si>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</si>
  <si>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</si>
  <si>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</si>
  <si>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</si>
  <si>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</si>
  <si>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</si>
  <si>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</si>
  <si>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</si>
  <si>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</si>
  <si>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</si>
  <si>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</si>
  <si>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</si>
  <si>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</si>
  <si>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</si>
  <si>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</si>
  <si>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</si>
  <si>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</si>
  <si>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</si>
  <si>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</si>
  <si>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</si>
  <si>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</si>
  <si>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</si>
  <si>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</si>
  <si>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</si>
  <si>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</si>
  <si>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</si>
  <si>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</si>
  <si>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</si>
  <si>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</si>
  <si>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</si>
  <si>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</si>
  <si>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</si>
  <si>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</si>
  <si>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</si>
  <si>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</si>
  <si>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</si>
  <si>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</si>
  <si>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</si>
  <si>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</si>
  <si>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</si>
  <si>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</si>
  <si>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</si>
  <si>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</si>
  <si>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</si>
  <si>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</si>
  <si>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</si>
  <si>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</si>
  <si>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</si>
  <si>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</si>
  <si>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</si>
  <si>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</si>
  <si>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</si>
  <si>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</si>
  <si>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</si>
  <si>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</si>
  <si>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</si>
  <si>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</si>
  <si>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</si>
  <si>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</si>
  <si>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</si>
  <si>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</si>
  <si>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</si>
  <si>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</si>
  <si>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</si>
  <si>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</si>
  <si>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</si>
  <si>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</si>
  <si>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</si>
  <si>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</si>
  <si>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</si>
  <si>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</si>
  <si>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</si>
  <si>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</si>
  <si>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</si>
  <si>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</si>
  <si>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</si>
  <si>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</si>
  <si>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</si>
  <si>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</si>
  <si>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</si>
  <si>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</si>
  <si>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</si>
  <si>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</si>
  <si>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</si>
  <si>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</si>
  <si>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</si>
  <si>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</si>
  <si>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</si>
  <si>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</si>
  <si>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</si>
  <si>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</si>
  <si>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</si>
  <si>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</si>
  <si>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</si>
  <si>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</si>
  <si>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</si>
  <si>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</si>
  <si>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</si>
  <si>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</si>
  <si>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</si>
  <si>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</si>
  <si>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</si>
  <si>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</si>
  <si>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</si>
  <si>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</si>
  <si>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</si>
  <si>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</si>
  <si>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</si>
  <si>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</si>
  <si>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</si>
  <si>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</si>
  <si>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</si>
  <si>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</si>
  <si>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</si>
  <si>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</si>
  <si>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</si>
  <si>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</si>
  <si>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</si>
  <si>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</si>
  <si>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</si>
  <si>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</si>
  <si>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</si>
  <si>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</si>
  <si>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</si>
  <si>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</si>
  <si>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</si>
  <si>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</si>
  <si>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</si>
  <si>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</si>
  <si>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</si>
  <si>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</si>
  <si>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</si>
  <si>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</si>
  <si>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</si>
  <si>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</si>
  <si>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</si>
  <si>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</si>
  <si>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</si>
  <si>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</si>
  <si>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</si>
  <si>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</si>
  <si>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</si>
  <si>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</si>
  <si>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</si>
  <si>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</si>
  <si>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</si>
  <si>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</si>
  <si>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</si>
  <si>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</si>
  <si>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</si>
  <si>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</si>
  <si>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</si>
  <si>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</si>
  <si>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</si>
  <si>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</si>
  <si>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</si>
  <si>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</si>
  <si>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</si>
  <si>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</si>
  <si>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</si>
  <si>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</si>
  <si>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</si>
  <si>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</si>
  <si>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</si>
  <si>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</si>
  <si>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</si>
  <si>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</si>
  <si>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</si>
  <si>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</si>
  <si>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</si>
  <si>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</si>
  <si>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</si>
  <si>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</si>
  <si>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</si>
  <si>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</si>
  <si>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</si>
  <si>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</si>
  <si>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</si>
  <si>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</si>
  <si>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</si>
  <si>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</si>
  <si>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</si>
  <si>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</si>
  <si>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</si>
  <si>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</si>
  <si>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</si>
  <si>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</si>
  <si>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</si>
  <si>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</si>
  <si>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</si>
  <si>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</si>
  <si>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</si>
  <si>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</si>
  <si>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</si>
  <si>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</si>
  <si>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</si>
  <si>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</si>
  <si>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</si>
  <si>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</si>
  <si>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</si>
  <si>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</si>
  <si>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</si>
  <si>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</si>
  <si>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</si>
  <si>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</si>
  <si>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</si>
  <si>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</si>
  <si>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</si>
  <si>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</si>
  <si>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</si>
  <si>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</si>
  <si>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</si>
  <si>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</si>
  <si>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</si>
  <si>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</si>
  <si>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</si>
  <si>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</si>
  <si>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</si>
  <si>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</si>
  <si>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</si>
  <si>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</si>
  <si>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</si>
  <si>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</si>
  <si>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</si>
  <si>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</si>
  <si>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</si>
  <si>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</si>
  <si>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</si>
  <si>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</si>
  <si>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</si>
  <si>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</si>
  <si>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</si>
  <si>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</si>
  <si>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</si>
  <si>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</si>
  <si>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</si>
  <si>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</si>
  <si>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</si>
  <si>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</si>
  <si>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</si>
  <si>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</si>
  <si>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</si>
  <si>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</si>
  <si>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</si>
  <si>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</si>
  <si>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</si>
  <si>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</si>
  <si>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</si>
  <si>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</si>
  <si>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</si>
  <si>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</si>
  <si>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</si>
  <si>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</si>
  <si>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</si>
  <si>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</si>
  <si>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</si>
  <si>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</si>
  <si>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</si>
  <si>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</si>
  <si>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</si>
  <si>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</si>
  <si>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</si>
  <si>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</si>
  <si>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</si>
  <si>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</si>
  <si>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</si>
  <si>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</si>
  <si>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</si>
  <si>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</si>
  <si>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</si>
  <si>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</si>
  <si>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</si>
  <si>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</si>
  <si>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</si>
  <si>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</si>
  <si>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</si>
  <si>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</si>
  <si>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</si>
  <si>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</si>
  <si>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</si>
  <si>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</si>
  <si>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</si>
  <si>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</si>
  <si>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</si>
  <si>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</si>
  <si>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</si>
  <si>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</si>
  <si>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</si>
  <si>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</si>
  <si>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</si>
  <si>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</si>
  <si>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</si>
  <si>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</si>
  <si>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</si>
  <si>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</si>
  <si>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</si>
  <si>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</si>
  <si>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</si>
  <si>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</si>
  <si>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</si>
  <si>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</si>
  <si>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</si>
  <si>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</si>
  <si>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</si>
  <si>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</si>
  <si>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</si>
  <si>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</si>
  <si>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</si>
  <si>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</si>
  <si>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</si>
  <si>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</si>
  <si>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</si>
  <si>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</si>
  <si>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</si>
  <si>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</si>
  <si>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</si>
  <si>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</si>
  <si>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</si>
  <si>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</si>
  <si>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</si>
  <si>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</si>
  <si>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</si>
  <si>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</si>
  <si>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</si>
  <si>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</si>
  <si>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</si>
  <si>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</si>
  <si>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</si>
  <si>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</si>
  <si>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</si>
  <si>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</si>
  <si>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</si>
  <si>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</si>
  <si>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</si>
  <si>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</si>
  <si>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</si>
  <si>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</si>
  <si>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</si>
  <si>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</si>
  <si>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</si>
  <si>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</si>
  <si>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</si>
  <si>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</si>
  <si>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</si>
  <si>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</si>
  <si>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</si>
  <si>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</si>
  <si>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</si>
  <si>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</si>
  <si>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</si>
  <si>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</si>
  <si>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</si>
  <si>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</si>
  <si>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</si>
  <si>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</si>
  <si>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</si>
  <si>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</si>
  <si>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</si>
  <si>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</si>
  <si>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</si>
  <si>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</si>
  <si>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</si>
  <si>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</si>
  <si>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</si>
  <si>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</si>
  <si>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</si>
  <si>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</si>
  <si>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</si>
  <si>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</si>
  <si>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</si>
  <si>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</si>
  <si>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</si>
  <si>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</si>
  <si>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</si>
  <si>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</si>
  <si>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</si>
  <si>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</si>
  <si>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</si>
  <si>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</si>
  <si>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</si>
  <si>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</si>
  <si>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</si>
  <si>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</si>
  <si>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</si>
  <si>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</si>
  <si>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</si>
  <si>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</si>
  <si>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</si>
  <si>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</si>
  <si>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</si>
  <si>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</si>
  <si>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</si>
  <si>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</si>
  <si>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</si>
  <si>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</si>
  <si>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</si>
  <si>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</si>
  <si>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</si>
  <si>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</si>
  <si>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</si>
  <si>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</si>
  <si>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</si>
  <si>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</si>
  <si>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</si>
  <si>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</si>
  <si>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</si>
  <si>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</si>
  <si>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</si>
  <si>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</si>
  <si>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</si>
  <si>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</si>
  <si>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</si>
  <si>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</si>
  <si>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</si>
  <si>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</si>
  <si>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</si>
  <si>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</si>
  <si>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</si>
  <si>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</si>
  <si>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</si>
  <si>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</si>
  <si>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</si>
  <si>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</si>
  <si>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</si>
  <si>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</si>
  <si>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</si>
  <si>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</si>
  <si>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</si>
  <si>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</si>
  <si>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</si>
  <si>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</si>
  <si>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</si>
  <si>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</si>
  <si>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</si>
  <si>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</si>
  <si>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</si>
  <si>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</si>
  <si>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</si>
  <si>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</si>
  <si>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</si>
  <si>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</si>
  <si>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</si>
  <si>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</si>
  <si>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</si>
  <si>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</si>
  <si>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</si>
  <si>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</si>
  <si>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</si>
  <si>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</si>
  <si>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</si>
  <si>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</si>
  <si>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</si>
  <si>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</si>
  <si>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</si>
  <si>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</si>
  <si>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</si>
  <si>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</si>
  <si>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</si>
  <si>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</si>
  <si>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</si>
  <si>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</si>
  <si>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</si>
  <si>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</si>
  <si>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</si>
  <si>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</si>
  <si>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</si>
  <si>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</si>
  <si>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</si>
  <si>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</si>
  <si>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</si>
  <si>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</si>
  <si>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</si>
  <si>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</si>
  <si>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</si>
  <si>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</si>
  <si>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</si>
  <si>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</si>
  <si>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</si>
  <si>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</si>
  <si>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</si>
  <si>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</si>
  <si>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</si>
  <si>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</si>
  <si>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</si>
  <si>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</si>
  <si>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</si>
  <si>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</si>
  <si>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</si>
  <si>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</si>
  <si>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</si>
  <si>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</si>
  <si>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</si>
  <si>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</si>
  <si>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</si>
  <si>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</si>
  <si>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</si>
  <si>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</si>
  <si>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</si>
  <si>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</si>
  <si>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</si>
  <si>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</si>
  <si>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</si>
  <si>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</si>
  <si>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</si>
  <si>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</si>
  <si>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</si>
  <si>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</si>
  <si>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</si>
  <si>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</si>
  <si>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</si>
  <si>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</si>
  <si>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</si>
  <si>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</si>
  <si>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</si>
  <si>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</si>
  <si>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</si>
  <si>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</si>
  <si>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</si>
  <si>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</si>
  <si>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</si>
  <si>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</si>
  <si>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</si>
  <si>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</si>
  <si>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</si>
  <si>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</si>
  <si>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</si>
  <si>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</si>
  <si>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</si>
  <si>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</si>
  <si>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</si>
  <si>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</si>
  <si>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</si>
  <si>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</si>
  <si>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</si>
  <si>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</si>
  <si>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</si>
  <si>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</si>
  <si>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</si>
  <si>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</si>
  <si>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</si>
  <si>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</si>
  <si>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</si>
  <si>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</si>
  <si>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</si>
  <si>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</si>
  <si>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</si>
  <si>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</si>
  <si>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</si>
  <si>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</si>
  <si>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</si>
  <si>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</si>
  <si>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</si>
  <si>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</si>
  <si>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</si>
  <si>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</si>
  <si>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</si>
  <si>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</si>
  <si>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</si>
  <si>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</si>
  <si>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</si>
  <si>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</si>
  <si>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</si>
  <si>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</si>
  <si>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</si>
  <si>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</si>
  <si>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</si>
  <si>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</si>
  <si>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</si>
  <si>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</si>
  <si>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</si>
  <si>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</si>
  <si>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</si>
  <si>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</si>
  <si>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</si>
  <si>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</si>
  <si>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</si>
  <si>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</si>
  <si>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</si>
  <si>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</si>
  <si>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</si>
  <si>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</si>
  <si>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</si>
  <si>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</si>
  <si>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</si>
  <si>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</si>
  <si>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</si>
  <si>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</si>
  <si>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</si>
  <si>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</si>
  <si>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</si>
  <si>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</si>
  <si>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</si>
  <si>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</si>
  <si>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</si>
  <si>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</si>
  <si>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</si>
  <si>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</si>
  <si>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</si>
  <si>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</si>
  <si>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</si>
  <si>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</si>
  <si>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</si>
  <si>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</si>
  <si>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</si>
  <si>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</si>
  <si>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</si>
  <si>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</si>
  <si>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</si>
  <si>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</si>
  <si>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</si>
  <si>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</si>
  <si>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</si>
  <si>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</si>
  <si>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</si>
  <si>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</si>
  <si>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</si>
  <si>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</si>
  <si>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</si>
  <si>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</si>
  <si>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</si>
  <si>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</si>
  <si>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</si>
  <si>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</si>
  <si>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</si>
  <si>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</si>
  <si>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</si>
  <si>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</si>
  <si>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</si>
  <si>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</si>
  <si>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</si>
  <si>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</si>
  <si>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</si>
  <si>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</si>
  <si>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</si>
  <si>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</si>
  <si>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</si>
  <si>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</si>
  <si>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</si>
  <si>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</si>
  <si>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</si>
  <si>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</si>
  <si>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</si>
  <si>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</si>
  <si>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</si>
  <si>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</si>
  <si>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</si>
  <si>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</si>
  <si>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</si>
  <si>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</si>
  <si>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</si>
  <si>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</si>
  <si>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</si>
  <si>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</si>
  <si>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</si>
  <si>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</si>
  <si>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</si>
  <si>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</si>
  <si>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</si>
  <si>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</si>
  <si>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</si>
  <si>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</si>
  <si>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</si>
  <si>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</si>
  <si>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</si>
  <si>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</si>
  <si>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</si>
  <si>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</si>
  <si>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</si>
  <si>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</si>
  <si>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</si>
  <si>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</si>
  <si>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</si>
  <si>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</si>
  <si>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</si>
  <si>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</si>
  <si>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</si>
  <si>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</si>
  <si>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</si>
  <si>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</si>
  <si>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</si>
  <si>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</si>
  <si>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</si>
  <si>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</si>
  <si>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</si>
  <si>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</si>
  <si>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</si>
  <si>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</si>
  <si>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</si>
  <si>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</si>
  <si>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</si>
  <si>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</si>
  <si>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</si>
  <si>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</si>
  <si>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</si>
  <si>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</si>
  <si>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</si>
  <si>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</si>
  <si>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</si>
  <si>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</si>
  <si>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</si>
  <si>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</si>
  <si>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</si>
  <si>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</si>
  <si>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</si>
  <si>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</si>
  <si>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</si>
  <si>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</si>
  <si>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</si>
  <si>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</si>
  <si>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</si>
  <si>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</si>
  <si>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</si>
  <si>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</si>
  <si>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</si>
  <si>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</si>
  <si>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</si>
  <si>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</si>
  <si>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</si>
  <si>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</si>
  <si>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</si>
  <si>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</si>
  <si>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</si>
  <si>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</si>
  <si>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</si>
  <si>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</si>
  <si>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</si>
  <si>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</si>
  <si>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</si>
  <si>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</si>
  <si>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</si>
  <si>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</si>
  <si>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</si>
  <si>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</si>
  <si>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</si>
  <si>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</si>
  <si>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</si>
  <si>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</si>
  <si>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</si>
  <si>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</si>
  <si>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</si>
  <si>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</si>
  <si>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</si>
  <si>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</si>
  <si>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</si>
  <si>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</si>
  <si>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</si>
  <si>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</si>
  <si>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</si>
  <si>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</si>
  <si>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</si>
  <si>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</si>
  <si>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</si>
  <si>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</si>
  <si>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</si>
  <si>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</si>
  <si>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</si>
  <si>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</si>
  <si>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</si>
  <si>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</si>
  <si>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</si>
  <si>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</si>
  <si>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</si>
  <si>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</si>
  <si>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</si>
  <si>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</si>
  <si>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</si>
  <si>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</si>
  <si>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</si>
  <si>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</si>
  <si>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</si>
  <si>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</si>
  <si>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</si>
  <si>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</si>
  <si>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</si>
  <si>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</si>
  <si>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</si>
  <si>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</si>
  <si>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</si>
  <si>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</si>
  <si>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</si>
  <si>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</si>
  <si>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</si>
  <si>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</si>
  <si>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</si>
  <si>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</si>
  <si>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</si>
  <si>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</si>
  <si>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</si>
  <si>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</si>
  <si>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</si>
  <si>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</si>
  <si>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</si>
  <si>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</si>
  <si>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</si>
  <si>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</si>
  <si>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</si>
  <si>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</si>
  <si>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</si>
  <si>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</si>
  <si>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</si>
  <si>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</si>
  <si>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</si>
  <si>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</si>
  <si>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</si>
  <si>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</si>
  <si>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</si>
  <si>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</si>
  <si>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</si>
  <si>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</si>
  <si>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</si>
  <si>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</si>
  <si>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</si>
  <si>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</si>
  <si>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</si>
  <si>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</si>
  <si>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</si>
  <si>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</si>
  <si>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</si>
  <si>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</si>
  <si>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</si>
  <si>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</si>
  <si>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</si>
  <si>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</si>
  <si>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</si>
  <si>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</si>
  <si>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</si>
  <si>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</si>
  <si>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</si>
  <si>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</si>
  <si>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</si>
  <si>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</si>
  <si>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</si>
  <si>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</si>
  <si>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</si>
  <si>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</si>
  <si>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</si>
  <si>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</si>
  <si>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</si>
  <si>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</si>
  <si>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</si>
  <si>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</si>
  <si>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</si>
  <si>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</si>
  <si>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</si>
  <si>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</si>
  <si>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</si>
  <si>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</si>
  <si>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</si>
  <si>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</si>
  <si>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</si>
  <si>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</si>
  <si>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</si>
  <si>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</si>
  <si>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</si>
  <si>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</si>
  <si>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</si>
  <si>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</si>
  <si>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</si>
  <si>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</si>
  <si>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</si>
  <si>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</si>
  <si>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</si>
  <si>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</si>
  <si>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</si>
  <si>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</si>
  <si>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</si>
  <si>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</si>
  <si>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</si>
  <si>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</si>
  <si>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</si>
  <si>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</si>
  <si>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</si>
  <si>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</si>
  <si>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</si>
  <si>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</si>
  <si>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</si>
  <si>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</si>
  <si>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</si>
  <si>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</si>
  <si>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</si>
  <si>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</si>
  <si>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</si>
  <si>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</si>
  <si>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</si>
  <si>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</si>
  <si>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</si>
  <si>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</si>
  <si>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</si>
  <si>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</si>
  <si>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</si>
  <si>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</si>
  <si>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</si>
  <si>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</si>
  <si>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</si>
  <si>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</si>
  <si>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</si>
  <si>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</si>
  <si>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</si>
  <si>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</si>
  <si>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</si>
  <si>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</si>
  <si>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</si>
  <si>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</si>
  <si>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</si>
  <si>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</si>
  <si>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</si>
  <si>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</si>
  <si>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</si>
  <si>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</si>
  <si>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</si>
  <si>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</si>
  <si>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</si>
  <si>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</si>
  <si>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</si>
  <si>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</si>
  <si>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</si>
  <si>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</si>
  <si>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</si>
  <si>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</si>
  <si>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</si>
  <si>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</si>
  <si>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</si>
  <si>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</si>
  <si>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</si>
  <si>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</si>
  <si>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</si>
  <si>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</si>
  <si>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</si>
  <si>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</si>
  <si>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</si>
  <si>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</si>
  <si>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</si>
  <si>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</si>
  <si>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</si>
  <si>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</si>
  <si>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</si>
  <si>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</si>
  <si>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</si>
  <si>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</si>
  <si>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</si>
  <si>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</si>
  <si>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</si>
  <si>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</si>
  <si>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</si>
  <si>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</si>
  <si>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</si>
  <si>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</si>
  <si>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</si>
  <si>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</si>
  <si>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</si>
  <si>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</si>
  <si>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</si>
  <si>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</si>
  <si>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</si>
  <si>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</si>
  <si>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</si>
  <si>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</si>
  <si>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</si>
  <si>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</si>
  <si>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</si>
  <si>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</si>
  <si>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</si>
  <si>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</si>
  <si>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</si>
  <si>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</si>
  <si>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</si>
  <si>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</si>
  <si>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</si>
  <si>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</si>
  <si>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</si>
  <si>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</si>
  <si>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</si>
  <si>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</si>
  <si>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</si>
  <si>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</si>
  <si>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</si>
  <si>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</si>
  <si>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</si>
  <si>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</si>
  <si>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</si>
  <si>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</si>
  <si>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</si>
  <si>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</si>
  <si>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</si>
  <si>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</si>
  <si>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</si>
  <si>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</si>
  <si>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</si>
  <si>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</si>
  <si>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</si>
  <si>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</si>
  <si>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</si>
  <si>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</si>
  <si>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</si>
  <si>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</si>
  <si>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</si>
  <si>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</si>
  <si>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</si>
  <si>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</si>
  <si>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</si>
  <si>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</si>
  <si>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</si>
  <si>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</si>
  <si>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</si>
  <si>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</si>
  <si>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</si>
  <si>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</si>
  <si>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</si>
  <si>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</si>
  <si>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</si>
  <si>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</si>
  <si>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</si>
  <si>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</si>
  <si>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</si>
  <si>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</si>
  <si>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</si>
  <si>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</si>
  <si>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</si>
  <si>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</si>
  <si>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</si>
  <si>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</si>
  <si>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</si>
  <si>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</si>
  <si>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</si>
  <si>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</si>
  <si>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</si>
  <si>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</si>
  <si>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</si>
  <si>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</si>
  <si>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</si>
  <si>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</si>
  <si>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</si>
  <si>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</si>
  <si>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</si>
  <si>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</si>
  <si>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</si>
  <si>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</si>
  <si>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</si>
  <si>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</si>
  <si>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</si>
  <si>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</si>
  <si>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</si>
  <si>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</si>
  <si>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</si>
  <si>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</si>
  <si>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</si>
  <si>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</si>
  <si>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</si>
  <si>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</si>
  <si>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</si>
  <si>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</si>
  <si>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</si>
  <si>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</si>
  <si>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</si>
  <si>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</si>
  <si>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</si>
  <si>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</si>
  <si>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</si>
  <si>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</si>
  <si>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</si>
  <si>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</si>
  <si>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</si>
  <si>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</si>
  <si>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</si>
  <si>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</si>
  <si>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</si>
  <si>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</si>
  <si>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</si>
  <si>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</si>
  <si>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</si>
  <si>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</si>
  <si>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</si>
  <si>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</si>
  <si>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</si>
  <si>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</si>
  <si>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</si>
  <si>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</si>
  <si>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</si>
  <si>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</si>
  <si>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</si>
  <si>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</si>
  <si>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</si>
  <si>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</si>
  <si>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</si>
  <si>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</si>
  <si>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</si>
  <si>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</si>
  <si>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</si>
  <si>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</si>
  <si>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</si>
  <si>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</si>
  <si>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</si>
  <si>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</si>
  <si>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</si>
  <si>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</si>
  <si>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</si>
  <si>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</si>
  <si>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</si>
  <si>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</si>
  <si>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</si>
  <si>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</si>
  <si>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</si>
  <si>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</si>
  <si>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</si>
  <si>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</si>
  <si>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</si>
  <si>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</si>
  <si>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</si>
  <si>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</si>
  <si>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</si>
  <si>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</si>
  <si>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</si>
  <si>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</si>
  <si>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</si>
  <si>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</si>
  <si>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</si>
  <si>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</si>
  <si>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</si>
  <si>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</si>
  <si>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</si>
  <si>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</si>
  <si>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</si>
  <si>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</si>
  <si>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</si>
  <si>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</si>
  <si>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</si>
  <si>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</si>
  <si>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</si>
  <si>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</si>
  <si>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</si>
  <si>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</si>
  <si>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</si>
  <si>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</si>
  <si>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</si>
  <si>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</si>
  <si>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</si>
  <si>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</si>
  <si>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</si>
  <si>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</si>
  <si>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</si>
  <si>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</si>
  <si>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</si>
  <si>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</si>
  <si>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</si>
  <si>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</si>
  <si>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</si>
  <si>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</si>
  <si>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</si>
  <si>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</si>
  <si>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</si>
  <si>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</si>
  <si>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</si>
  <si>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</si>
  <si>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</si>
  <si>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</si>
  <si>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</si>
  <si>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</si>
  <si>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</si>
  <si>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</si>
  <si>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</si>
  <si>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</si>
  <si>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</si>
  <si>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</si>
  <si>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</si>
  <si>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</si>
  <si>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</si>
  <si>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</si>
  <si>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</si>
  <si>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</si>
  <si>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</si>
  <si>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</si>
  <si>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</si>
  <si>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</si>
  <si>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</si>
  <si>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</si>
  <si>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</si>
  <si>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</si>
  <si>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</si>
  <si>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</si>
  <si>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</si>
  <si>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</si>
  <si>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</si>
  <si>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</si>
  <si>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</si>
  <si>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</si>
  <si>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</si>
  <si>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</si>
  <si>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</si>
  <si>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</si>
  <si>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</si>
  <si>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</si>
  <si>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</si>
  <si>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</si>
  <si>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</si>
  <si>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</si>
  <si>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</si>
  <si>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</si>
  <si>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</si>
  <si>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</si>
  <si>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</si>
  <si>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</si>
  <si>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</si>
  <si>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</si>
  <si>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</si>
  <si>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</si>
  <si>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</si>
  <si>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</si>
  <si>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</si>
  <si>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</si>
  <si>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</si>
  <si>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</si>
  <si>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</si>
  <si>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</si>
  <si>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</si>
  <si>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</si>
  <si>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</si>
  <si>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</si>
  <si>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</si>
  <si>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</si>
  <si>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</si>
  <si>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</si>
  <si>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</si>
  <si>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</si>
  <si>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</si>
  <si>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</si>
  <si>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</si>
  <si>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</si>
  <si>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</si>
  <si>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</si>
  <si>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</si>
  <si>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</si>
  <si>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</si>
  <si>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</si>
  <si>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</si>
  <si>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</si>
  <si>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</si>
  <si>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</si>
  <si>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</si>
  <si>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</si>
  <si>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</si>
  <si>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</si>
  <si>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</si>
  <si>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</si>
  <si>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</si>
  <si>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</si>
  <si>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</si>
  <si>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</si>
  <si>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</si>
  <si>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</si>
  <si>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</si>
  <si>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</si>
  <si>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</si>
  <si>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</si>
  <si>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</si>
  <si>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</si>
  <si>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</si>
  <si>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</si>
  <si>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</si>
  <si>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</si>
  <si>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</si>
  <si>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</si>
  <si>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</si>
  <si>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</si>
  <si>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</si>
  <si>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</si>
  <si>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</si>
  <si>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</si>
  <si>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</si>
  <si>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</si>
  <si>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</si>
  <si>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</si>
  <si>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</si>
  <si>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</si>
  <si>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</si>
  <si>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</si>
  <si>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</si>
  <si>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</si>
  <si>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</si>
  <si>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</si>
  <si>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</si>
  <si>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</si>
  <si>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</si>
  <si>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</si>
  <si>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</si>
  <si>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</si>
  <si>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</si>
  <si>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</si>
  <si>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</si>
  <si>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</si>
  <si>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</si>
  <si>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</si>
  <si>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</si>
  <si>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</si>
  <si>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</si>
  <si>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</si>
  <si>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</si>
  <si>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</si>
  <si>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</si>
  <si>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</si>
  <si>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</si>
  <si>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</si>
  <si>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</si>
  <si>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</si>
  <si>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</si>
  <si>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</si>
  <si>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</si>
  <si>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</si>
  <si>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</si>
  <si>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</si>
  <si>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</si>
  <si>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</si>
  <si>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</si>
  <si>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</si>
  <si>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</si>
  <si>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</si>
  <si>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</si>
  <si>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</si>
  <si>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</si>
  <si>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</si>
  <si>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</si>
  <si>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</si>
  <si>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</si>
  <si>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</si>
  <si>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</si>
  <si>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</si>
  <si>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</si>
  <si>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</si>
  <si>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</si>
  <si>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</si>
  <si>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</si>
  <si>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</si>
  <si>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</si>
  <si>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</si>
  <si>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</si>
  <si>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</si>
  <si>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</si>
  <si>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</si>
  <si>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</si>
  <si>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</si>
  <si>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</si>
  <si>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</si>
  <si>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</si>
  <si>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</si>
  <si>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</si>
  <si>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</si>
  <si>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</si>
  <si>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</si>
  <si>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</si>
  <si>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</si>
  <si>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</si>
  <si>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</si>
  <si>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</si>
  <si>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</si>
  <si>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</si>
  <si>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</si>
  <si>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</si>
  <si>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</si>
  <si>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</si>
  <si>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</si>
  <si>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</si>
  <si>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</si>
  <si>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</si>
  <si>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</si>
  <si>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</si>
  <si>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</si>
  <si>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</si>
  <si>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</si>
  <si>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</si>
  <si>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</si>
  <si>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</si>
  <si>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</si>
  <si>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</si>
  <si>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</si>
  <si>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</si>
  <si>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</si>
  <si>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</si>
  <si>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</si>
  <si>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</si>
  <si>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</si>
  <si>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</si>
  <si>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</si>
  <si>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</si>
  <si>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</si>
  <si>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</si>
  <si>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</si>
  <si>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</si>
  <si>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</si>
  <si>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</si>
  <si>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</si>
  <si>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</si>
  <si>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</si>
  <si>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</si>
  <si>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</si>
  <si>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</si>
  <si>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</si>
  <si>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</si>
  <si>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</si>
  <si>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</si>
  <si>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</si>
  <si>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</si>
  <si>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</si>
  <si>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</si>
  <si>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</si>
  <si>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</si>
  <si>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</si>
  <si>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</si>
  <si>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</si>
  <si>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</si>
  <si>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</si>
  <si>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</si>
  <si>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</si>
  <si>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</si>
  <si>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</si>
  <si>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</si>
  <si>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</si>
  <si>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</si>
  <si>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</si>
  <si>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</si>
  <si>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</si>
  <si>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</si>
  <si>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</si>
  <si>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</si>
  <si>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</si>
  <si>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</si>
  <si>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</si>
  <si>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</si>
  <si>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</si>
  <si>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</si>
  <si>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</si>
  <si>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</si>
  <si>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</si>
  <si>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</si>
  <si>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</si>
  <si>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</si>
  <si>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</si>
  <si>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</si>
  <si>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</si>
  <si>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</si>
  <si>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</si>
  <si>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</si>
  <si>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</si>
  <si>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</si>
  <si>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</si>
  <si>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</si>
  <si>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</si>
  <si>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</si>
  <si>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</si>
  <si>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</si>
  <si>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</si>
  <si>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</si>
  <si>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</si>
  <si>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</si>
  <si>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</si>
  <si>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</si>
  <si>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</si>
  <si>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</si>
  <si>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</si>
  <si>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</si>
  <si>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</si>
  <si>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</si>
  <si>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</si>
  <si>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</si>
  <si>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</si>
  <si>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</si>
  <si>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</si>
  <si>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</si>
  <si>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</si>
  <si>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</si>
  <si>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</si>
  <si>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</si>
  <si>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</si>
  <si>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</si>
  <si>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</si>
  <si>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</si>
  <si>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</si>
  <si>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</si>
  <si>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</si>
  <si>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</si>
  <si>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</si>
  <si>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</si>
  <si>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</si>
  <si>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</si>
  <si>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</si>
  <si>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</si>
  <si>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</si>
  <si>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</si>
  <si>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</si>
  <si>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</si>
  <si>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</si>
  <si>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</si>
  <si>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</si>
  <si>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</si>
  <si>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</si>
  <si>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</si>
  <si>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</si>
  <si>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</si>
  <si>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</si>
  <si>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</si>
  <si>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</si>
  <si>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</si>
  <si>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</si>
  <si>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</si>
  <si>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</si>
  <si>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</si>
  <si>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</si>
  <si>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</si>
  <si>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</si>
  <si>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</si>
  <si>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</si>
  <si>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</si>
  <si>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</si>
  <si>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</si>
  <si>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</si>
  <si>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</si>
  <si>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</si>
  <si>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</si>
  <si>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</si>
  <si>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</si>
  <si>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</si>
  <si>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</si>
  <si>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</si>
  <si>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</si>
  <si>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</si>
  <si>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</si>
  <si>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</si>
  <si>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</si>
  <si>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</si>
  <si>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</si>
  <si>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</si>
  <si>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</si>
  <si>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</si>
  <si>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</si>
  <si>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</si>
  <si>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</si>
  <si>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</si>
  <si>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</si>
  <si>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</si>
  <si>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</si>
  <si>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</si>
  <si>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</si>
  <si>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</si>
  <si>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</si>
  <si>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</si>
  <si>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</si>
  <si>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</si>
  <si>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</si>
  <si>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</si>
  <si>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</si>
  <si>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</si>
  <si>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</si>
  <si>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</si>
  <si>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</si>
  <si>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</si>
  <si>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</si>
  <si>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</si>
  <si>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</si>
  <si>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</si>
  <si>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</si>
  <si>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</si>
  <si>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</si>
  <si>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</si>
  <si>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</si>
  <si>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</si>
  <si>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</si>
  <si>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</si>
  <si>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</si>
  <si>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</si>
  <si>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</si>
  <si>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</si>
  <si>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</si>
  <si>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</si>
  <si>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</si>
  <si>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</si>
  <si>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</si>
  <si>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</si>
  <si>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</si>
  <si>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</si>
  <si>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</si>
  <si>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</si>
  <si>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</si>
  <si>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</si>
  <si>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</si>
  <si>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</si>
  <si>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</si>
  <si>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</si>
  <si>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</si>
  <si>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</si>
  <si>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</si>
  <si>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</si>
  <si>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</si>
  <si>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</si>
  <si>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</si>
  <si>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</si>
  <si>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</si>
  <si>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</si>
  <si>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</si>
  <si>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</si>
  <si>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</si>
  <si>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</si>
  <si>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</si>
  <si>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</si>
  <si>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</si>
  <si>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</si>
  <si>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</si>
  <si>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</si>
  <si>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</si>
  <si>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</si>
  <si>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</si>
  <si>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</si>
  <si>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</si>
  <si>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</si>
  <si>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</si>
  <si>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</si>
  <si>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</si>
  <si>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</si>
  <si>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</si>
  <si>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</si>
  <si>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</si>
  <si>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</si>
  <si>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</si>
  <si>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</si>
  <si>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</si>
  <si>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</si>
  <si>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</si>
  <si>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</si>
  <si>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</si>
  <si>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</si>
  <si>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</si>
  <si>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</si>
  <si>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</si>
  <si>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</si>
  <si>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</si>
  <si>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</si>
  <si>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</si>
  <si>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</si>
  <si>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</si>
  <si>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</si>
  <si>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</si>
  <si>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</si>
  <si>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</si>
  <si>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</si>
  <si>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</si>
  <si>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</si>
  <si>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</si>
  <si>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</si>
  <si>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</si>
  <si>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</si>
  <si>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</si>
  <si>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</si>
  <si>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</si>
  <si>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</si>
  <si>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</si>
  <si>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</si>
  <si>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</si>
  <si>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</si>
  <si>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</si>
  <si>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</si>
  <si>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</si>
  <si>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</si>
  <si>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</si>
  <si>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</si>
  <si>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</si>
  <si>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</si>
  <si>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</si>
  <si>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</si>
  <si>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</si>
  <si>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</si>
  <si>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</si>
  <si>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</si>
  <si>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</si>
  <si>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</si>
  <si>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</si>
  <si>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</si>
  <si>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</si>
  <si>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</si>
  <si>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</si>
  <si>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</si>
  <si>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</si>
  <si>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</si>
  <si>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</si>
  <si>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</si>
  <si>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</si>
  <si>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</si>
  <si>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</si>
  <si>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</si>
  <si>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</si>
  <si>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</si>
  <si>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</si>
  <si>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</si>
  <si>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</si>
  <si>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</si>
  <si>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</si>
  <si>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</si>
  <si>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</si>
  <si>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</si>
  <si>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</si>
  <si>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</si>
  <si>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</si>
  <si>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</si>
  <si>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</si>
  <si>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</si>
  <si>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</si>
  <si>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</si>
  <si>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</si>
  <si>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</si>
  <si>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</si>
  <si>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</si>
  <si>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</si>
  <si>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</si>
  <si>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</si>
  <si>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</si>
  <si>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</si>
  <si>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</si>
  <si>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</si>
  <si>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</si>
  <si>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</si>
  <si>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</si>
  <si>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</si>
  <si>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</si>
  <si>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</si>
  <si>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</si>
  <si>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</si>
  <si>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</si>
  <si>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</si>
  <si>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</si>
  <si>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</si>
  <si>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</si>
  <si>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</si>
  <si>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</si>
  <si>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</si>
  <si>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</si>
  <si>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</si>
  <si>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</si>
  <si>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</si>
  <si>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</si>
  <si>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</si>
  <si>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</si>
  <si>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</si>
  <si>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</si>
  <si>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</si>
  <si>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</si>
  <si>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</si>
  <si>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</si>
  <si>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</si>
  <si>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</si>
  <si>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</si>
  <si>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</si>
  <si>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</si>
  <si>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</si>
  <si>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</si>
  <si>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</si>
  <si>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</si>
  <si>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</si>
  <si>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</si>
  <si>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</si>
  <si>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</si>
  <si>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</si>
  <si>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</si>
  <si>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</si>
  <si>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</si>
  <si>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</si>
  <si>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</si>
  <si>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</si>
  <si>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</si>
  <si>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</si>
  <si>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</si>
  <si>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</si>
  <si>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</si>
  <si>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</si>
  <si>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</si>
  <si>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</si>
  <si>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</si>
  <si>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</si>
  <si>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</si>
  <si>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</si>
  <si>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</si>
  <si>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</si>
  <si>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</si>
  <si>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</si>
  <si>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</si>
  <si>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</si>
  <si>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</si>
  <si>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</si>
  <si>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</si>
  <si>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</si>
  <si>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</si>
  <si>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</si>
  <si>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</si>
  <si>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</si>
  <si>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</si>
  <si>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</si>
  <si>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</si>
  <si>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</si>
  <si>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</si>
  <si>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</si>
  <si>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</si>
  <si>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</si>
  <si>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</si>
  <si>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</si>
  <si>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</si>
  <si>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</si>
  <si>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</si>
  <si>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</si>
  <si>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</si>
  <si>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</si>
  <si>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</si>
  <si>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</si>
  <si>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</si>
  <si>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</si>
  <si>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</si>
  <si>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</si>
  <si>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</si>
  <si>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</si>
  <si>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</si>
  <si>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</si>
  <si>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</si>
  <si>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</si>
  <si>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</si>
  <si>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</si>
  <si>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</si>
  <si>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</si>
  <si>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</si>
  <si>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</si>
  <si>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</si>
  <si>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</si>
  <si>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</si>
  <si>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</si>
  <si>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</si>
  <si>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</si>
  <si>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</si>
  <si>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</si>
  <si>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</si>
  <si>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</si>
  <si>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</si>
  <si>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</si>
  <si>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</si>
  <si>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</si>
  <si>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</si>
  <si>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</si>
  <si>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</si>
  <si>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</si>
  <si>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</si>
  <si>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</si>
  <si>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</si>
  <si>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</si>
  <si>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</si>
  <si>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</si>
  <si>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</si>
  <si>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</si>
  <si>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</si>
  <si>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</si>
  <si>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</si>
  <si>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</si>
  <si>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</si>
  <si>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</si>
  <si>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</si>
  <si>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</si>
  <si>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</si>
  <si>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</si>
  <si>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</si>
  <si>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</si>
  <si>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</si>
  <si>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</si>
  <si>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</si>
  <si>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</si>
  <si>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</si>
  <si>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</si>
  <si>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</si>
  <si>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</si>
  <si>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</si>
  <si>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</si>
  <si>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</si>
  <si>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</si>
  <si>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</si>
  <si>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</si>
  <si>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</si>
  <si>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</si>
  <si>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</si>
  <si>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</si>
  <si>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</si>
  <si>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</si>
  <si>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</si>
  <si>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</si>
  <si>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</si>
  <si>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</si>
  <si>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</si>
  <si>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</si>
  <si>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</si>
  <si>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</si>
  <si>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</si>
  <si>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</si>
  <si>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</si>
  <si>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</si>
  <si>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</si>
  <si>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</si>
  <si>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</si>
  <si>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</si>
  <si>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</si>
  <si>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</si>
  <si>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</si>
  <si>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</si>
  <si>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</si>
  <si>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</si>
  <si>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</si>
  <si>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</si>
  <si>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</si>
  <si>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</si>
  <si>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</si>
  <si>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</si>
  <si>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</si>
  <si>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</si>
  <si>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</si>
  <si>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</si>
  <si>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</si>
  <si>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</si>
  <si>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</si>
  <si>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</si>
  <si>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</si>
  <si>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</si>
  <si>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</si>
  <si>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</si>
  <si>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</si>
  <si>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</si>
  <si>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</si>
  <si>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</si>
  <si>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</si>
  <si>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</si>
  <si>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</si>
  <si>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</si>
  <si>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</si>
  <si>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</si>
  <si>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</si>
  <si>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</si>
  <si>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</si>
  <si>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</si>
  <si>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</si>
  <si>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</si>
  <si>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</si>
  <si>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</si>
  <si>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</si>
  <si>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</si>
  <si>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</si>
  <si>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</si>
  <si>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</si>
  <si>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</si>
  <si>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</si>
  <si>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</si>
  <si>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</si>
  <si>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</si>
  <si>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</si>
  <si>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</si>
  <si>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</si>
  <si>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</si>
  <si>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</si>
  <si>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</si>
  <si>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</si>
  <si>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</si>
  <si>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</si>
  <si>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</si>
  <si>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</si>
  <si>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</si>
  <si>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</si>
  <si>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</si>
  <si>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</si>
  <si>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</si>
  <si>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</si>
  <si>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</si>
  <si>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</si>
  <si>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</si>
  <si>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</si>
  <si>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</si>
  <si>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</si>
  <si>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</si>
  <si>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</si>
  <si>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</si>
  <si>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</si>
  <si>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</si>
  <si>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</si>
  <si>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</si>
  <si>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</si>
  <si>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</si>
  <si>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</si>
  <si>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</si>
  <si>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</si>
  <si>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</si>
  <si>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</si>
  <si>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</si>
  <si>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</si>
  <si>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</si>
  <si>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</si>
  <si>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</si>
  <si>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</si>
  <si>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</si>
  <si>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</si>
  <si>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</si>
  <si>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</si>
  <si>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</si>
  <si>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</si>
  <si>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</si>
  <si>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</si>
  <si>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</si>
  <si>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</si>
  <si>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</si>
  <si>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</si>
  <si>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</si>
  <si>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</si>
  <si>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</si>
  <si>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</si>
  <si>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</si>
  <si>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</si>
  <si>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</si>
  <si>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</si>
  <si>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</si>
  <si>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</si>
  <si>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</si>
  <si>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</si>
  <si>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</si>
  <si>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</si>
  <si>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</si>
  <si>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</si>
  <si>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</si>
  <si>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</si>
  <si>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</si>
  <si>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</si>
  <si>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</si>
  <si>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</si>
  <si>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</si>
  <si>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</si>
  <si>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</si>
  <si>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</si>
  <si>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</si>
  <si>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</si>
  <si>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</si>
  <si>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</si>
  <si>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</si>
  <si>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</si>
  <si>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</si>
  <si>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</si>
  <si>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</si>
  <si>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</si>
  <si>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</si>
  <si>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</si>
  <si>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</si>
  <si>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</si>
  <si>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</si>
  <si>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</si>
  <si>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</si>
  <si>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</si>
  <si>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</si>
  <si>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</si>
  <si>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</si>
  <si>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</si>
  <si>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</si>
  <si>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</si>
  <si>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</si>
  <si>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</si>
  <si>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</si>
  <si>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</si>
  <si>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</si>
  <si>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</si>
  <si>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</si>
  <si>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</si>
  <si>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</si>
  <si>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</si>
  <si>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</si>
  <si>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</si>
  <si>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</si>
  <si>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</si>
  <si>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</si>
  <si>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</si>
  <si>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</si>
  <si>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</si>
  <si>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</si>
  <si>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</si>
  <si>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</si>
  <si>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</si>
  <si>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</si>
  <si>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</si>
  <si>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</si>
  <si>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</si>
  <si>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</si>
  <si>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</si>
  <si>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</si>
  <si>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</si>
  <si>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</si>
  <si>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</si>
  <si>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</si>
  <si>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</si>
  <si>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</si>
  <si>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</si>
  <si>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</si>
  <si>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</si>
  <si>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</si>
  <si>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</si>
  <si>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</si>
  <si>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</si>
  <si>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</si>
  <si>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</si>
  <si>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</si>
  <si>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</si>
  <si>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</si>
  <si>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</si>
  <si>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</si>
  <si>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</si>
  <si>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</si>
  <si>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</si>
  <si>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</si>
  <si>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</si>
  <si>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</si>
  <si>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</si>
  <si>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</si>
  <si>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</si>
  <si>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</si>
  <si>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</si>
  <si>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</si>
  <si>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</si>
  <si>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</si>
  <si>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</si>
  <si>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</si>
  <si>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</si>
  <si>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</si>
  <si>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</si>
  <si>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</si>
  <si>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</si>
  <si>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</si>
  <si>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</si>
  <si>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</si>
  <si>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</si>
  <si>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</si>
  <si>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</si>
  <si>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</si>
  <si>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</si>
  <si>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</si>
  <si>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</si>
  <si>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</si>
  <si>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</si>
  <si>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</si>
  <si>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</si>
  <si>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</si>
  <si>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</si>
  <si>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</si>
  <si>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</si>
  <si>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</si>
  <si>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</si>
  <si>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</si>
  <si>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</si>
  <si>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</si>
  <si>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</si>
  <si>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</si>
  <si>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</si>
  <si>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</si>
  <si>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</si>
  <si>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</si>
  <si>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</si>
  <si>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</si>
  <si>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</si>
  <si>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</si>
  <si>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</si>
  <si>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</si>
  <si>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</si>
  <si>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</si>
  <si>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</si>
  <si>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</si>
  <si>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</si>
  <si>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</si>
  <si>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</si>
  <si>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</si>
  <si>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</si>
  <si>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</si>
  <si>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</si>
  <si>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</si>
  <si>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</si>
  <si>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</si>
  <si>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</si>
  <si>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</si>
  <si>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</si>
  <si>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</si>
  <si>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</si>
  <si>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</si>
  <si>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</si>
  <si>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</si>
  <si>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</si>
  <si>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</si>
  <si>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</si>
  <si>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</si>
  <si>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</si>
  <si>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</si>
  <si>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</si>
  <si>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</si>
  <si>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</si>
  <si>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</si>
  <si>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</si>
  <si>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</si>
  <si>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</si>
  <si>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</si>
  <si>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</si>
  <si>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</si>
  <si>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</si>
  <si>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</si>
  <si>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</si>
  <si>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</si>
  <si>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</si>
  <si>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</si>
  <si>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</si>
  <si>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</si>
  <si>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</si>
  <si>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</si>
  <si>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</si>
  <si>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</si>
  <si>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</si>
  <si>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</si>
  <si>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</si>
  <si>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</si>
  <si>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</si>
  <si>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</si>
  <si>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</si>
  <si>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</si>
  <si>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</si>
  <si>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</si>
  <si>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</si>
  <si>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</si>
  <si>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</si>
  <si>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</si>
  <si>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</si>
  <si>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</si>
  <si>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</si>
  <si>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</si>
  <si>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</si>
  <si>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</si>
  <si>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</si>
  <si>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</si>
  <si>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</si>
  <si>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</si>
  <si>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</si>
  <si>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</si>
  <si>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</si>
  <si>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</si>
  <si>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</si>
  <si>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</si>
  <si>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</si>
  <si>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</si>
  <si>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</si>
  <si>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</si>
  <si>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</si>
  <si>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</si>
  <si>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</si>
  <si>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</si>
  <si>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</si>
  <si>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</si>
  <si>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</si>
  <si>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</si>
  <si>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</si>
  <si>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</si>
  <si>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</si>
  <si>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</si>
  <si>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</si>
  <si>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</si>
  <si>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</si>
  <si>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</si>
  <si>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</si>
  <si>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</si>
  <si>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</si>
  <si>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</si>
  <si>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</si>
  <si>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</si>
  <si>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</si>
  <si>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</si>
  <si>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</si>
  <si>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</si>
  <si>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</si>
  <si>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</si>
  <si>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</si>
  <si>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</si>
  <si>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</si>
  <si>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</si>
  <si>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</si>
  <si>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</si>
  <si>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</si>
  <si>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</si>
  <si>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</si>
  <si>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</si>
  <si>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</si>
  <si>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</si>
  <si>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</si>
  <si>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</si>
  <si>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</si>
  <si>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</si>
  <si>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</si>
  <si>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</si>
  <si>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</si>
  <si>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</si>
  <si>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</si>
  <si>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</si>
  <si>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</si>
  <si>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</si>
  <si>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</si>
  <si>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</si>
  <si>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</si>
  <si>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</si>
  <si>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</si>
  <si>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</si>
  <si>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</si>
  <si>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</si>
  <si>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</si>
  <si>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</si>
  <si>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</si>
  <si>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</si>
  <si>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</si>
  <si>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</si>
  <si>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</si>
  <si>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</si>
  <si>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</si>
  <si>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</si>
  <si>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</si>
  <si>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</si>
  <si>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</si>
  <si>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</si>
  <si>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</si>
  <si>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</si>
  <si>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</si>
  <si>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</si>
  <si>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</si>
  <si>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</si>
  <si>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</si>
  <si>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</si>
  <si>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</si>
  <si>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</si>
  <si>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</si>
  <si>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</si>
  <si>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</si>
  <si>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</si>
  <si>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</si>
  <si>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</si>
  <si>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</si>
  <si>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</si>
  <si>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</si>
  <si>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</si>
  <si>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</si>
  <si>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</si>
  <si>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</si>
  <si>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</si>
  <si>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</si>
  <si>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</si>
  <si>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</si>
  <si>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</si>
  <si>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</si>
  <si>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</si>
  <si>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</si>
  <si>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</si>
  <si>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</si>
  <si>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</si>
  <si>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</si>
  <si>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</si>
  <si>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</si>
  <si>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</si>
  <si>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</si>
  <si>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</si>
  <si>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</si>
  <si>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</si>
  <si>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</si>
  <si>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</si>
  <si>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</si>
  <si>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</si>
  <si>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</si>
  <si>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</si>
  <si>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</si>
  <si>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</si>
  <si>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</si>
  <si>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</si>
  <si>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</si>
  <si>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</si>
  <si>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</si>
  <si>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</si>
  <si>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</si>
  <si>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</si>
  <si>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</si>
  <si>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</si>
  <si>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</si>
  <si>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</si>
  <si>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</si>
  <si>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</si>
  <si>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</si>
  <si>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</si>
  <si>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</si>
  <si>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</si>
  <si>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</si>
  <si>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</si>
  <si>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</si>
  <si>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</si>
  <si>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</si>
  <si>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</si>
  <si>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</si>
  <si>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</si>
  <si>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</si>
  <si>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</si>
  <si>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</si>
  <si>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</si>
  <si>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</si>
  <si>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</si>
  <si>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</si>
  <si>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</si>
  <si>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</si>
  <si>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</si>
  <si>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</si>
  <si>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</si>
  <si>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</si>
  <si>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</si>
  <si>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</si>
  <si>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</si>
  <si>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</si>
  <si>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</si>
  <si>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</si>
  <si>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</si>
  <si>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</si>
  <si>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</si>
  <si>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</si>
  <si>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</si>
  <si>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</si>
  <si>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</si>
  <si>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</si>
  <si>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</si>
  <si>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</si>
  <si>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</si>
  <si>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</si>
  <si>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</si>
  <si>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</si>
  <si>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</si>
  <si>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</si>
  <si>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</si>
  <si>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</si>
  <si>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</si>
  <si>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</si>
  <si>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</si>
  <si>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</si>
  <si>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</si>
  <si>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</si>
  <si>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</si>
  <si>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</si>
  <si>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</si>
  <si>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</si>
  <si>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</si>
  <si>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</si>
  <si>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</si>
  <si>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</si>
  <si>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</si>
  <si>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</si>
  <si>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</si>
  <si>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</si>
  <si>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</si>
  <si>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</si>
  <si>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</si>
  <si>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</si>
  <si>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</si>
  <si>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</si>
  <si>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</si>
  <si>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</si>
  <si>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</si>
  <si>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</si>
  <si>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</si>
  <si>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</si>
  <si>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</si>
  <si>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</si>
  <si>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</si>
  <si>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</si>
  <si>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</si>
  <si>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</si>
  <si>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</si>
  <si>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</si>
  <si>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</si>
  <si>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</si>
  <si>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</si>
  <si>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</si>
  <si>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</si>
  <si>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</si>
  <si>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</si>
  <si>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</si>
  <si>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</si>
  <si>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</si>
  <si>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</si>
  <si>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</si>
  <si>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</si>
  <si>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</si>
  <si>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</si>
  <si>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</si>
  <si>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</si>
  <si>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</si>
  <si>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</si>
  <si>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</si>
  <si>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</si>
  <si>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</si>
  <si>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</si>
  <si>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</si>
  <si>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</si>
  <si>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</si>
  <si>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</si>
  <si>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</si>
  <si>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</si>
  <si>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</si>
  <si>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</si>
  <si>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</si>
  <si>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</si>
  <si>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</si>
  <si>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</si>
  <si>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</si>
  <si>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</si>
  <si>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</si>
  <si>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</si>
  <si>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</si>
  <si>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</si>
  <si>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</si>
  <si>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</si>
  <si>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</si>
  <si>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</si>
  <si>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</si>
  <si>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</si>
  <si>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</si>
  <si>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</si>
  <si>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</si>
  <si>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</si>
  <si>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</si>
  <si>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</si>
  <si>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</si>
  <si>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</si>
  <si>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</si>
  <si>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</si>
  <si>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</si>
  <si>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</si>
  <si>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</si>
  <si>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</si>
  <si>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</si>
  <si>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</si>
  <si>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</si>
  <si>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</si>
  <si>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</si>
  <si>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</si>
  <si>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</si>
  <si>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</si>
  <si>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</si>
  <si>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</si>
  <si>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</si>
  <si>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</si>
  <si>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</si>
  <si>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</si>
  <si>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</si>
  <si>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</si>
  <si>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</si>
  <si>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</si>
  <si>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</si>
  <si>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</si>
  <si>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</si>
  <si>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</si>
  <si>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</si>
  <si>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</si>
  <si>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</si>
  <si>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</si>
  <si>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</si>
  <si>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</si>
  <si>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</si>
  <si>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</si>
  <si>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</si>
  <si>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</si>
  <si>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</si>
  <si>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</si>
  <si>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</si>
  <si>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</si>
  <si>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</si>
  <si>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</si>
  <si>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</si>
  <si>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</si>
  <si>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</si>
  <si>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</si>
  <si>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</si>
  <si>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</si>
  <si>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</si>
  <si>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</si>
  <si>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</si>
  <si>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</si>
  <si>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</si>
  <si>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</si>
  <si>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</si>
  <si>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</si>
  <si>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</si>
  <si>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</si>
  <si>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</si>
  <si>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</si>
  <si>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</si>
  <si>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</si>
  <si>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</si>
  <si>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</si>
  <si>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</si>
  <si>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</si>
  <si>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</si>
  <si>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</si>
  <si>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</si>
  <si>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</si>
  <si>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</si>
  <si>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</si>
  <si>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</si>
  <si>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</si>
  <si>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</si>
  <si>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</si>
  <si>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</si>
  <si>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</si>
  <si>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</si>
  <si>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</si>
  <si>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</si>
  <si>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</si>
  <si>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</si>
  <si>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</si>
  <si>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</si>
  <si>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</si>
  <si>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</si>
  <si>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</si>
  <si>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</si>
  <si>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</si>
  <si>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</si>
  <si>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</si>
  <si>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</si>
  <si>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</si>
  <si>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</si>
  <si>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</si>
  <si>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</si>
  <si>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</si>
  <si>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</si>
  <si>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</si>
  <si>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</si>
  <si>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</si>
  <si>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</si>
  <si>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</si>
  <si>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</si>
  <si>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</si>
  <si>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</si>
  <si>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</si>
  <si>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</si>
  <si>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</si>
  <si>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</si>
  <si>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</si>
  <si>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</si>
  <si>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</si>
  <si>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</si>
  <si>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</si>
  <si>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</si>
  <si>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</si>
  <si>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</si>
  <si>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</si>
  <si>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</si>
  <si>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</si>
  <si>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</si>
  <si>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</si>
  <si>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</si>
  <si>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</si>
  <si>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</si>
  <si>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</si>
  <si>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</si>
  <si>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</si>
  <si>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</si>
  <si>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</si>
  <si>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</si>
  <si>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</si>
  <si>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</si>
  <si>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</si>
  <si>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</si>
  <si>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</si>
  <si>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</si>
  <si>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</si>
  <si>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</si>
  <si>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</si>
  <si>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</si>
  <si>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</si>
  <si>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</si>
  <si>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</si>
  <si>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</si>
  <si>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</si>
  <si>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</si>
  <si>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</si>
  <si>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</si>
  <si>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</si>
  <si>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</si>
  <si>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</si>
  <si>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</si>
  <si>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</si>
  <si>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</si>
  <si>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</si>
  <si>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</si>
  <si>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</si>
  <si>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</si>
  <si>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</si>
  <si>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</si>
  <si>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</si>
  <si>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</si>
  <si>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</si>
  <si>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</si>
  <si>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</si>
  <si>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</si>
  <si>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</si>
  <si>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</si>
  <si>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</si>
  <si>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</si>
  <si>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</si>
  <si>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</si>
  <si>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</si>
  <si>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</si>
  <si>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</si>
  <si>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</si>
  <si>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</si>
  <si>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</si>
  <si>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</si>
  <si>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</si>
  <si>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</si>
  <si>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</si>
  <si>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</si>
  <si>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</si>
  <si>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</si>
  <si>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</si>
  <si>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</si>
  <si>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</si>
  <si>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</si>
  <si>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</si>
  <si>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</si>
  <si>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</si>
  <si>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</si>
  <si>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</si>
  <si>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</si>
  <si>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</si>
  <si>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</si>
  <si>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</si>
  <si>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</si>
  <si>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</si>
  <si>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</si>
  <si>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</si>
  <si>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</si>
  <si>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</si>
  <si>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</si>
  <si>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</si>
  <si>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</si>
  <si>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</si>
  <si>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</si>
  <si>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</si>
  <si>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</si>
  <si>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</si>
  <si>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</si>
  <si>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</si>
  <si>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</si>
  <si>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</si>
  <si>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</si>
  <si>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</si>
  <si>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</si>
  <si>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</si>
  <si>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</si>
  <si>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</si>
  <si>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</si>
  <si>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</si>
  <si>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</si>
  <si>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</si>
  <si>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</si>
  <si>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</si>
  <si>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</si>
  <si>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</si>
  <si>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</si>
  <si>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</si>
  <si>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</si>
  <si>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</si>
  <si>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</si>
  <si>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</si>
  <si>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</si>
  <si>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</si>
  <si>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</si>
  <si>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</si>
  <si>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</si>
  <si>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</si>
  <si>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</si>
  <si>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</si>
  <si>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</si>
  <si>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</si>
  <si>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</si>
  <si>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</si>
  <si>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</si>
  <si>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</si>
  <si>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</si>
  <si>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</si>
  <si>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</si>
  <si>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</si>
  <si>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</si>
  <si>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</si>
  <si>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</si>
  <si>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</si>
  <si>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</si>
  <si>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</si>
  <si>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</si>
  <si>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</si>
  <si>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</si>
  <si>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</si>
  <si>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</si>
  <si>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</si>
  <si>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</si>
  <si>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</si>
  <si>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</si>
  <si>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</si>
  <si>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</si>
  <si>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</si>
  <si>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</si>
  <si>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</si>
  <si>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</si>
  <si>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</si>
  <si>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</si>
  <si>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</si>
  <si>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</si>
  <si>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</si>
  <si>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</si>
  <si>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</si>
  <si>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</si>
  <si>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</si>
  <si>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</si>
  <si>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</si>
  <si>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</si>
  <si>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</si>
  <si>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</si>
  <si>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</si>
  <si>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</si>
  <si>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</si>
  <si>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</si>
  <si>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</si>
  <si>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</si>
  <si>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</si>
  <si>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</si>
  <si>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</si>
  <si>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</si>
  <si>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</si>
  <si>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</si>
  <si>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</si>
  <si>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</si>
  <si>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</si>
  <si>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</si>
  <si>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</si>
  <si>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</si>
  <si>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</si>
  <si>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</si>
  <si>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</si>
  <si>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</si>
  <si>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</si>
  <si>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</si>
  <si>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</si>
  <si>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</si>
  <si>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</si>
  <si>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</si>
  <si>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</si>
  <si>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</si>
  <si>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</si>
  <si>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</si>
  <si>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</si>
  <si>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</si>
  <si>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</si>
  <si>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</si>
  <si>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</si>
  <si>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</si>
  <si>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</si>
  <si>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</si>
  <si>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</si>
  <si>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</si>
  <si>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</si>
  <si>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</si>
  <si>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</si>
  <si>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</si>
  <si>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</si>
  <si>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</si>
  <si>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</si>
  <si>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</si>
  <si>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</si>
  <si>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</si>
  <si>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</si>
  <si>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</si>
  <si>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</si>
  <si>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</si>
  <si>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</si>
  <si>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</si>
  <si>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</si>
  <si>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</si>
  <si>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</si>
  <si>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</si>
  <si>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</si>
  <si>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</si>
  <si>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</si>
  <si>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</si>
  <si>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</si>
  <si>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</si>
  <si>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</si>
  <si>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</si>
  <si>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</si>
  <si>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</si>
  <si>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</si>
  <si>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</si>
  <si>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</si>
  <si>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</si>
  <si>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</si>
  <si>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</si>
  <si>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</si>
  <si>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</si>
  <si>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</si>
  <si>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</si>
  <si>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</si>
  <si>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</si>
  <si>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</si>
  <si>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</si>
  <si>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</si>
  <si>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</si>
  <si>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</si>
  <si>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</si>
  <si>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</si>
  <si>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</si>
  <si>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</si>
  <si>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</si>
  <si>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</si>
  <si>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</si>
  <si>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</si>
  <si>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</si>
  <si>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</si>
  <si>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</si>
  <si>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</si>
  <si>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</si>
  <si>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</si>
  <si>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</si>
  <si>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</si>
  <si>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</si>
  <si>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</si>
  <si>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</si>
  <si>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</si>
  <si>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</si>
  <si>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</si>
  <si>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</si>
  <si>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</si>
  <si>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</si>
  <si>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</si>
  <si>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</si>
  <si>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</si>
  <si>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</si>
  <si>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</si>
  <si>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</si>
  <si>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</si>
  <si>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</si>
  <si>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</si>
  <si>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</si>
  <si>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</si>
  <si>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</si>
  <si>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</si>
  <si>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</si>
  <si>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</si>
  <si>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</si>
  <si>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</si>
  <si>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</si>
  <si>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</si>
  <si>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</si>
  <si>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</si>
  <si>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</si>
  <si>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</si>
  <si>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</si>
  <si>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</si>
  <si>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</si>
  <si>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</si>
  <si>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</si>
  <si>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</si>
  <si>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</si>
  <si>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</si>
  <si>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</si>
  <si>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</si>
  <si>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</si>
  <si>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</si>
  <si>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</si>
  <si>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</si>
  <si>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</si>
  <si>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</si>
  <si>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</si>
  <si>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</si>
  <si>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</si>
  <si>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</si>
  <si>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</si>
  <si>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</si>
  <si>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</si>
  <si>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</si>
  <si>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</si>
  <si>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</si>
  <si>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</si>
  <si>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</si>
  <si>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</si>
  <si>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</si>
  <si>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</si>
  <si>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</si>
  <si>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</si>
  <si>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</si>
  <si>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</si>
  <si>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</si>
  <si>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</si>
  <si>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</si>
  <si>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</si>
  <si>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</si>
  <si>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</si>
  <si>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</si>
  <si>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</si>
  <si>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</si>
  <si>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</si>
  <si>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</si>
  <si>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</si>
  <si>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</si>
  <si>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</si>
  <si>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</si>
  <si>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</si>
  <si>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</si>
  <si>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</si>
  <si>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</si>
  <si>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</si>
  <si>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</si>
  <si>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</si>
  <si>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</si>
  <si>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</si>
  <si>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</si>
  <si>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</si>
  <si>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</si>
  <si>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</si>
  <si>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</si>
  <si>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</si>
  <si>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</si>
  <si>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</si>
  <si>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</si>
  <si>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</si>
  <si>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</si>
  <si>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</si>
  <si>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</si>
  <si>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</si>
  <si>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</si>
  <si>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</si>
  <si>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</si>
  <si>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</si>
  <si>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</si>
  <si>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</si>
  <si>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</si>
  <si>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</si>
  <si>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</si>
  <si>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</si>
  <si>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</si>
  <si>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</si>
  <si>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</si>
  <si>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</si>
  <si>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</si>
  <si>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</si>
  <si>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</si>
  <si>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</si>
  <si>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</si>
  <si>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</si>
  <si>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</si>
  <si>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</si>
  <si>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</si>
  <si>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</si>
  <si>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</si>
  <si>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</si>
  <si>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</si>
  <si>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</si>
  <si>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</si>
  <si>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</si>
  <si>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</si>
  <si>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</si>
  <si>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</si>
  <si>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</si>
  <si>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</si>
  <si>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</si>
  <si>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</si>
  <si>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</si>
  <si>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</si>
  <si>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</si>
  <si>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</si>
  <si>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</si>
  <si>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</si>
  <si>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</si>
  <si>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</si>
  <si>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</si>
  <si>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</si>
  <si>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</si>
  <si>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</si>
  <si>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</si>
  <si>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</si>
  <si>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</si>
  <si>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</si>
  <si>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</si>
  <si>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</si>
  <si>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</si>
  <si>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</si>
  <si>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</si>
  <si>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</si>
  <si>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</si>
  <si>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</si>
  <si>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</si>
  <si>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</si>
  <si>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</si>
  <si>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</si>
  <si>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</si>
  <si>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</si>
  <si>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</si>
  <si>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</si>
  <si>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</si>
  <si>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</si>
  <si>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</si>
  <si>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</si>
  <si>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</si>
  <si>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</si>
  <si>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</si>
  <si>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</si>
  <si>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</si>
  <si>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</si>
  <si>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</si>
  <si>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</si>
  <si>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</si>
  <si>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</si>
  <si>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</si>
  <si>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</si>
  <si>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</si>
  <si>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</si>
  <si>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</si>
  <si>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</si>
  <si>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</si>
  <si>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</si>
  <si>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</si>
  <si>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</si>
  <si>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</si>
  <si>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</si>
  <si>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</si>
  <si>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</si>
  <si>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</si>
  <si>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</si>
  <si>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</si>
  <si>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</si>
  <si>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</si>
  <si>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</si>
  <si>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</si>
  <si>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</si>
  <si>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</si>
  <si>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</si>
  <si>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</si>
  <si>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</si>
  <si>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</si>
  <si>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</si>
  <si>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</si>
  <si>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</si>
  <si>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</si>
  <si>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</si>
  <si>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</si>
  <si>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</si>
  <si>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</si>
  <si>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</si>
  <si>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</si>
  <si>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</si>
  <si>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</si>
  <si>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</si>
  <si>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</si>
  <si>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</si>
  <si>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</si>
  <si>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</si>
  <si>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</si>
  <si>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</si>
  <si>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</si>
  <si>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</si>
  <si>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</si>
  <si>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</si>
  <si>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</si>
  <si>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</si>
  <si>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</si>
  <si>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</si>
  <si>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</si>
  <si>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</si>
  <si>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</si>
  <si>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</si>
  <si>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</si>
  <si>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</si>
  <si>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</si>
  <si>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</si>
  <si>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</si>
  <si>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</si>
  <si>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</si>
  <si>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</si>
  <si>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</si>
  <si>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</si>
  <si>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</si>
  <si>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</si>
  <si>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</si>
  <si>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</si>
  <si>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</si>
  <si>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</si>
  <si>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</si>
  <si>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</si>
  <si>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</si>
  <si>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</si>
  <si>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</si>
  <si>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</si>
  <si>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</si>
  <si>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</si>
  <si>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</si>
  <si>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</si>
  <si>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</si>
  <si>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</si>
  <si>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</si>
  <si>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</si>
  <si>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</si>
  <si>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</si>
  <si>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</si>
  <si>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</si>
  <si>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</si>
  <si>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</si>
  <si>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</si>
  <si>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</si>
  <si>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</si>
  <si>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</si>
  <si>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</si>
  <si>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</si>
  <si>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</si>
  <si>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</si>
  <si>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</si>
  <si>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</si>
  <si>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</si>
  <si>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</si>
  <si>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</si>
  <si>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</si>
  <si>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</si>
  <si>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</si>
  <si>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</si>
  <si>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</si>
  <si>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</si>
  <si>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</si>
  <si>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</si>
  <si>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</si>
  <si>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</si>
  <si>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</si>
  <si>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</si>
  <si>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</si>
  <si>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</si>
  <si>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</si>
  <si>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</si>
  <si>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</si>
  <si>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</si>
  <si>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</si>
  <si>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</si>
  <si>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</si>
  <si>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</si>
  <si>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</si>
  <si>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</si>
  <si>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</si>
  <si>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</si>
  <si>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</si>
  <si>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</si>
  <si>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</si>
  <si>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</si>
  <si>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</si>
  <si>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</si>
  <si>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</si>
  <si>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</si>
  <si>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</si>
  <si>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</si>
  <si>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</si>
  <si>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</si>
  <si>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</si>
  <si>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</si>
  <si>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</si>
  <si>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</si>
  <si>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</si>
  <si>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</si>
  <si>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</si>
  <si>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</si>
  <si>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</si>
  <si>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</si>
  <si>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</si>
  <si>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</si>
  <si>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</si>
  <si>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</si>
  <si>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</si>
  <si>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</si>
  <si>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</si>
  <si>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</si>
  <si>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</si>
  <si>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</si>
  <si>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</si>
  <si>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</si>
  <si>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</si>
  <si>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</si>
  <si>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</si>
  <si>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</si>
  <si>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</si>
  <si>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</si>
  <si>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</si>
  <si>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</si>
  <si>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</si>
  <si>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</si>
  <si>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</si>
  <si>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</si>
  <si>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</si>
  <si>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</si>
  <si>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</si>
  <si>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</si>
  <si>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</si>
  <si>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</si>
  <si>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</si>
  <si>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</si>
  <si>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</si>
  <si>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</si>
  <si>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</si>
  <si>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</si>
  <si>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</si>
  <si>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</si>
  <si>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</si>
  <si>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</si>
  <si>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</si>
  <si>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</si>
  <si>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</si>
  <si>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</si>
  <si>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</si>
  <si>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</si>
  <si>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</si>
  <si>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</si>
  <si>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</si>
  <si>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</si>
  <si>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</si>
  <si>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</si>
  <si>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</si>
  <si>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</si>
  <si>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</si>
  <si>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</si>
  <si>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</si>
  <si>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</si>
  <si>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</si>
  <si>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</si>
  <si>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</si>
  <si>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</si>
  <si>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</si>
  <si>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</si>
  <si>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</si>
  <si>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</si>
  <si>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</si>
  <si>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</si>
  <si>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</si>
  <si>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</si>
  <si>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</si>
  <si>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</si>
  <si>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</si>
  <si>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</si>
  <si>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</si>
  <si>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</si>
  <si>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</si>
  <si>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</si>
  <si>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</si>
  <si>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</si>
  <si>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</si>
  <si>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</si>
  <si>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</si>
  <si>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</si>
  <si>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</si>
  <si>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</si>
  <si>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</si>
  <si>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</si>
  <si>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</si>
  <si>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</si>
  <si>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</si>
  <si>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</si>
  <si>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</si>
  <si>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</si>
  <si>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</si>
  <si>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</si>
  <si>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</si>
  <si>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</si>
  <si>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</si>
  <si>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</si>
  <si>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</si>
  <si>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</si>
  <si>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</si>
  <si>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</si>
  <si>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</si>
  <si>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</si>
  <si>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</si>
  <si>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</si>
  <si>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</si>
  <si>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</si>
  <si>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</si>
  <si>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</si>
  <si>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</si>
  <si>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</si>
  <si>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</si>
  <si>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</si>
  <si>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</si>
  <si>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</si>
  <si>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</si>
  <si>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</si>
  <si>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</si>
  <si>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</si>
  <si>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</si>
  <si>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</si>
  <si>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</si>
  <si>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</si>
  <si>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</si>
  <si>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</si>
  <si>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</si>
  <si>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</si>
  <si>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</si>
  <si>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</si>
  <si>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</si>
  <si>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</si>
  <si>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</si>
  <si>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</si>
  <si>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</si>
  <si>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</si>
  <si>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</si>
  <si>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</si>
  <si>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</si>
  <si>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</si>
  <si>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</si>
  <si>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</si>
  <si>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</si>
  <si>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</si>
  <si>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</si>
  <si>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</si>
  <si>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</si>
  <si>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</si>
  <si>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</si>
  <si>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</si>
  <si>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</si>
  <si>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</si>
  <si>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</si>
  <si>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</si>
  <si>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</si>
  <si>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</si>
  <si>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</si>
  <si>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</si>
  <si>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</si>
  <si>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</si>
  <si>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</si>
  <si>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</si>
  <si>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</si>
  <si>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</si>
  <si>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</si>
  <si>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</si>
  <si>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</si>
  <si>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</si>
  <si>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</si>
  <si>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</si>
  <si>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</si>
  <si>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</si>
  <si>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</si>
  <si>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</si>
  <si>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</si>
  <si>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</si>
  <si>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</si>
  <si>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</si>
  <si>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</si>
  <si>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</si>
  <si>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</si>
  <si>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</si>
  <si>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</si>
  <si>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</si>
  <si>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</si>
  <si>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</si>
  <si>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</si>
  <si>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</si>
  <si>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</si>
  <si>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</si>
  <si>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</si>
  <si>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</si>
  <si>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</si>
  <si>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</si>
  <si>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</si>
  <si>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</si>
  <si>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</si>
  <si>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</si>
  <si>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</si>
  <si>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</si>
  <si>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</si>
  <si>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</si>
  <si>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</si>
  <si>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</si>
  <si>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</si>
  <si>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</si>
  <si>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</si>
  <si>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</si>
  <si>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</si>
  <si>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</si>
  <si>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</si>
  <si>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</si>
  <si>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</si>
  <si>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</si>
  <si>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</si>
  <si>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</si>
  <si>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</si>
  <si>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</si>
  <si>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</si>
  <si>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</si>
  <si>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</si>
  <si>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</si>
  <si>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</si>
  <si>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</si>
  <si>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</si>
  <si>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</si>
  <si>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</si>
  <si>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</si>
  <si>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</si>
  <si>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</si>
  <si>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</si>
  <si>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</si>
  <si>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</si>
  <si>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</si>
  <si>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</si>
  <si>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</si>
  <si>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</si>
  <si>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</si>
  <si>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</si>
  <si>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</si>
  <si>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</si>
  <si>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</si>
  <si>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</si>
  <si>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</si>
  <si>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</si>
  <si>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</si>
  <si>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</si>
  <si>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</si>
  <si>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</si>
  <si>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</si>
  <si>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</si>
  <si>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</si>
  <si>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</si>
  <si>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</si>
  <si>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</si>
  <si>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</si>
  <si>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</si>
  <si>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</si>
  <si>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</si>
  <si>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</si>
  <si>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</si>
  <si>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</si>
  <si>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</si>
  <si>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</si>
  <si>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</si>
  <si>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</si>
  <si>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</si>
  <si>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</si>
  <si>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</si>
  <si>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</si>
  <si>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</si>
  <si>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</si>
  <si>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</si>
  <si>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</si>
  <si>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</si>
  <si>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</si>
  <si>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</si>
  <si>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</si>
  <si>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</si>
  <si>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</si>
  <si>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</si>
  <si>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</si>
  <si>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</si>
  <si>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</si>
  <si>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</si>
  <si>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</si>
  <si>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</si>
  <si>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</si>
  <si>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</si>
  <si>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</si>
  <si>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</si>
  <si>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</si>
  <si>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</si>
  <si>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</si>
  <si>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</si>
  <si>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</si>
  <si>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</si>
  <si>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</si>
  <si>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</si>
  <si>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</si>
  <si>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</si>
  <si>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</si>
  <si>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</si>
  <si>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</si>
  <si>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</si>
  <si>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</si>
  <si>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</si>
  <si>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</si>
  <si>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</si>
  <si>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</si>
  <si>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</si>
  <si>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</si>
  <si>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</si>
  <si>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</si>
  <si>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</si>
  <si>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</si>
  <si>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</si>
  <si>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</si>
  <si>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</si>
  <si>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</si>
  <si>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</si>
  <si>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</si>
  <si>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</si>
  <si>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</si>
  <si>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</si>
  <si>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</si>
  <si>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</si>
  <si>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</si>
  <si>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</si>
  <si>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</si>
  <si>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</si>
  <si>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</si>
  <si>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</si>
  <si>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</si>
  <si>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</si>
  <si>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</si>
  <si>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</si>
  <si>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</si>
  <si>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</si>
  <si>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</si>
  <si>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</si>
  <si>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</si>
  <si>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</si>
  <si>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</si>
  <si>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</si>
  <si>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</si>
  <si>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</si>
  <si>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</si>
  <si>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</si>
  <si>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</si>
  <si>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</si>
  <si>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</si>
  <si>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</si>
  <si>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</si>
  <si>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</si>
  <si>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</si>
  <si>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</si>
  <si>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</si>
  <si>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</si>
  <si>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</si>
  <si>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</si>
  <si>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</si>
  <si>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</si>
  <si>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</si>
  <si>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</si>
  <si>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</si>
  <si>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</si>
  <si>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</si>
  <si>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</si>
  <si>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</si>
  <si>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</si>
  <si>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</si>
  <si>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</si>
  <si>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</si>
  <si>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</si>
  <si>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</si>
  <si>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</si>
  <si>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</si>
  <si>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</si>
  <si>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</si>
  <si>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</si>
  <si>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</si>
  <si>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</si>
  <si>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</si>
  <si>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</si>
  <si>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</si>
  <si>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</si>
  <si>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</si>
  <si>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</si>
  <si>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</si>
  <si>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</si>
  <si>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</si>
  <si>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</si>
  <si>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</si>
  <si>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</si>
  <si>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</si>
  <si>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</si>
  <si>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</si>
  <si>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</si>
  <si>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</si>
  <si>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</si>
  <si>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</si>
  <si>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</si>
  <si>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</si>
  <si>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</si>
  <si>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</si>
  <si>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</si>
  <si>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</si>
  <si>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</si>
  <si>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</si>
  <si>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</si>
  <si>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</si>
  <si>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</si>
  <si>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</si>
  <si>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</si>
  <si>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</si>
  <si>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</si>
  <si>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</si>
  <si>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</si>
  <si>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</si>
  <si>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</si>
  <si>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</si>
  <si>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</si>
  <si>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</si>
  <si>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</si>
  <si>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</si>
  <si>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</si>
  <si>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</si>
  <si>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</si>
  <si>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</si>
  <si>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</si>
  <si>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</si>
  <si>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</si>
  <si>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</si>
  <si>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</si>
  <si>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</si>
  <si>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</si>
  <si>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</si>
  <si>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</si>
  <si>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</si>
  <si>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</si>
  <si>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</si>
  <si>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</si>
  <si>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</si>
  <si>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</si>
  <si>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</si>
  <si>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</si>
  <si>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</si>
  <si>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</si>
  <si>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</si>
  <si>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</si>
  <si>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</si>
  <si>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</si>
  <si>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</si>
  <si>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</si>
  <si>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</si>
  <si>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</si>
  <si>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</si>
  <si>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</si>
  <si>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</si>
  <si>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</si>
  <si>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</si>
  <si>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</si>
  <si>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</si>
  <si>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</si>
  <si>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</si>
  <si>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</si>
  <si>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</si>
  <si>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</si>
  <si>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</si>
  <si>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</si>
  <si>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</si>
  <si>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</si>
  <si>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</si>
  <si>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</si>
  <si>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</si>
  <si>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</si>
  <si>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</si>
  <si>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</si>
  <si>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</si>
  <si>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</si>
  <si>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</si>
  <si>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</si>
  <si>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</si>
  <si>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</si>
  <si>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</si>
  <si>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</si>
  <si>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</si>
  <si>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</si>
  <si>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</si>
  <si>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</si>
  <si>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</si>
  <si>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</si>
  <si>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</si>
  <si>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</si>
  <si>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</si>
  <si>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</si>
  <si>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</si>
  <si>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</si>
  <si>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</si>
  <si>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</si>
  <si>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</si>
  <si>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</si>
  <si>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</si>
  <si>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</si>
  <si>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</si>
  <si>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</si>
  <si>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</si>
  <si>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</si>
  <si>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</si>
  <si>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</si>
  <si>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</si>
  <si>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</si>
  <si>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</si>
  <si>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</si>
  <si>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</si>
  <si>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</si>
  <si>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</si>
  <si>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</si>
  <si>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</si>
  <si>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</si>
  <si>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</si>
  <si>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</si>
  <si>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</si>
  <si>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</si>
  <si>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</si>
  <si>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</si>
  <si>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</si>
  <si>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</si>
  <si>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</si>
  <si>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</si>
  <si>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</si>
  <si>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</si>
  <si>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</si>
  <si>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</si>
  <si>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</si>
  <si>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</si>
  <si>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</si>
  <si>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</si>
  <si>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</si>
  <si>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</si>
  <si>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</si>
  <si>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</si>
  <si>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</si>
  <si>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</si>
  <si>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</si>
  <si>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</si>
  <si>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</si>
  <si>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</si>
  <si>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</si>
  <si>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</si>
  <si>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</si>
  <si>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</si>
  <si>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</si>
  <si>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</si>
  <si>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</si>
  <si>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</si>
  <si>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</si>
  <si>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</si>
  <si>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</si>
  <si>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</si>
  <si>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</si>
  <si>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</si>
  <si>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</si>
  <si>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</si>
  <si>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</si>
  <si>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</si>
  <si>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</si>
  <si>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</si>
  <si>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</si>
  <si>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</si>
  <si>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</si>
  <si>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</si>
  <si>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</si>
  <si>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</si>
  <si>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</si>
  <si>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</si>
  <si>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</si>
  <si>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</si>
  <si>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</si>
  <si>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</si>
  <si>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</si>
  <si>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</si>
  <si>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</si>
  <si>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</si>
  <si>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</si>
  <si>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</si>
  <si>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</si>
  <si>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</si>
  <si>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</si>
  <si>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</si>
  <si>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</si>
  <si>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</si>
  <si>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</si>
  <si>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</si>
  <si>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</si>
  <si>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</si>
  <si>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</si>
  <si>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</si>
  <si>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</si>
  <si>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</si>
  <si>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</si>
  <si>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</si>
  <si>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</si>
  <si>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</si>
  <si>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</si>
  <si>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</si>
  <si>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</si>
  <si>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</si>
  <si>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</si>
  <si>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</si>
  <si>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</si>
  <si>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</si>
  <si>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</si>
  <si>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</si>
  <si>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</si>
  <si>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</si>
  <si>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</si>
  <si>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</si>
  <si>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</si>
  <si>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</si>
  <si>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</si>
  <si>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</si>
  <si>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</si>
  <si>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</si>
  <si>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</si>
  <si>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</si>
  <si>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</si>
  <si>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</si>
  <si>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</si>
  <si>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</si>
  <si>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</si>
  <si>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</si>
  <si>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</si>
  <si>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</si>
  <si>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</si>
  <si>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</si>
  <si>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</si>
  <si>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</si>
  <si>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</si>
  <si>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</si>
  <si>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</si>
  <si>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</si>
  <si>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</si>
  <si>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</si>
  <si>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</si>
  <si>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</si>
  <si>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</si>
  <si>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</si>
  <si>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</si>
  <si>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</si>
  <si>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</si>
  <si>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</si>
  <si>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</si>
  <si>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</si>
  <si>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</si>
  <si>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</si>
  <si>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</si>
  <si>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</si>
  <si>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</si>
  <si>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</si>
  <si>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</si>
  <si>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</si>
  <si>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</si>
  <si>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</si>
  <si>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</si>
  <si>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</si>
  <si>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</si>
  <si>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</si>
  <si>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</si>
  <si>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</si>
  <si>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</si>
  <si>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</si>
  <si>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</si>
  <si>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</si>
  <si>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</si>
  <si>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</si>
  <si>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</si>
  <si>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</si>
  <si>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</si>
  <si>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</si>
  <si>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</si>
  <si>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</si>
  <si>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</si>
  <si>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</si>
  <si>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</si>
  <si>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</si>
  <si>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</si>
  <si>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</si>
  <si>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</si>
  <si>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</si>
  <si>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</si>
  <si>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</si>
  <si>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</si>
  <si>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</si>
  <si>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</si>
  <si>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</si>
  <si>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</si>
  <si>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</si>
  <si>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</si>
  <si>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</si>
  <si>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</si>
  <si>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</si>
  <si>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</si>
  <si>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</si>
  <si>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</si>
  <si>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</si>
  <si>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</si>
  <si>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</si>
  <si>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</si>
  <si>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</si>
  <si>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</si>
  <si>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</si>
  <si>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</si>
  <si>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</si>
  <si>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</si>
  <si>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</si>
  <si>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</si>
  <si>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</si>
  <si>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</si>
  <si>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</si>
  <si>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</si>
  <si>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</si>
  <si>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</si>
  <si>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</si>
  <si>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</si>
  <si>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</si>
  <si>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</si>
  <si>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</si>
  <si>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</si>
  <si>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</si>
  <si>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</si>
  <si>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</si>
  <si>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</si>
  <si>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</si>
  <si>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</si>
  <si>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</si>
  <si>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</si>
  <si>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</si>
  <si>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</si>
  <si>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</si>
  <si>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</si>
  <si>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</si>
  <si>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</si>
  <si>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</si>
  <si>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</si>
  <si>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</si>
  <si>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</si>
  <si>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</si>
  <si>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</si>
  <si>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</si>
  <si>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</si>
  <si>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</si>
  <si>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</si>
  <si>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</si>
  <si>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</si>
  <si>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</si>
  <si>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</si>
  <si>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</si>
  <si>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</si>
  <si>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</si>
  <si>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</si>
  <si>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</si>
  <si>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</si>
  <si>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</si>
  <si>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</si>
  <si>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</si>
  <si>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</si>
  <si>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</si>
  <si>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</si>
  <si>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</si>
  <si>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</si>
  <si>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</si>
  <si>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</si>
  <si>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</si>
  <si>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</si>
  <si>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</si>
  <si>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</si>
  <si>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</si>
  <si>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</si>
  <si>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</si>
  <si>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</si>
  <si>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</si>
  <si>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</si>
  <si>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</si>
  <si>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</si>
  <si>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</si>
  <si>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</si>
  <si>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</si>
  <si>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</si>
  <si>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</si>
  <si>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</si>
  <si>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</si>
  <si>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</si>
  <si>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</si>
  <si>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</si>
  <si>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</si>
  <si>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</si>
  <si>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</si>
  <si>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</si>
  <si>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</si>
  <si>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</si>
  <si>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</si>
  <si>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</si>
  <si>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</si>
  <si>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</si>
  <si>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</si>
  <si>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</si>
  <si>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</si>
  <si>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</si>
  <si>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</si>
  <si>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</si>
  <si>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</si>
  <si>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</si>
  <si>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</si>
  <si>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</si>
  <si>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</si>
  <si>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</si>
  <si>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</si>
  <si>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</si>
  <si>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</si>
  <si>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</si>
  <si>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</si>
  <si>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</si>
  <si>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</si>
  <si>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</si>
  <si>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</si>
  <si>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</si>
  <si>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</si>
  <si>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</si>
  <si>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</si>
  <si>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</si>
  <si>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</si>
  <si>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</si>
  <si>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</si>
  <si>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</si>
  <si>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</si>
  <si>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</si>
  <si>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</si>
  <si>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</si>
  <si>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</si>
  <si>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</si>
  <si>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</si>
  <si>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</si>
  <si>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</si>
  <si>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</si>
  <si>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</si>
  <si>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</si>
  <si>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</si>
  <si>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</si>
  <si>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</si>
  <si>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</si>
  <si>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</si>
  <si>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</si>
  <si>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</si>
  <si>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</si>
  <si>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</si>
  <si>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</si>
  <si>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</si>
  <si>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</si>
  <si>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</si>
  <si>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</si>
  <si>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</si>
  <si>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</si>
  <si>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</si>
  <si>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</si>
  <si>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</si>
  <si>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</si>
  <si>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</si>
  <si>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</si>
  <si>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</si>
  <si>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</si>
  <si>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</si>
  <si>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</si>
  <si>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</si>
  <si>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</si>
  <si>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</si>
  <si>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</si>
  <si>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</si>
  <si>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</si>
  <si>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</si>
  <si>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</si>
  <si>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</si>
  <si>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</si>
  <si>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</si>
  <si>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</si>
  <si>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</si>
  <si>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</si>
  <si>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</si>
  <si>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</si>
  <si>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</si>
  <si>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</si>
  <si>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</si>
  <si>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</si>
  <si>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</si>
  <si>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</si>
  <si>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</si>
  <si>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</si>
  <si>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</si>
  <si>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</si>
  <si>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</si>
  <si>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</si>
  <si>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</si>
  <si>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</si>
  <si>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</si>
  <si>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</si>
  <si>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</si>
  <si>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</si>
  <si>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</si>
  <si>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</si>
  <si>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</si>
  <si>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</si>
  <si>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</si>
  <si>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</si>
  <si>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</si>
  <si>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</si>
  <si>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</si>
  <si>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</si>
  <si>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</si>
  <si>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</si>
  <si>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</si>
  <si>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</si>
  <si>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</si>
  <si>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</si>
  <si>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</si>
  <si>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</si>
  <si>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</si>
  <si>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</si>
  <si>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</si>
  <si>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</si>
  <si>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</si>
  <si>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</si>
  <si>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</si>
  <si>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</si>
  <si>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</si>
  <si>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</si>
  <si>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</si>
  <si>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</si>
  <si>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</si>
  <si>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</si>
  <si>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</si>
  <si>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</si>
  <si>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</si>
  <si>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</si>
  <si>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</si>
  <si>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</si>
  <si>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</si>
  <si>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</si>
  <si>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</si>
  <si>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</si>
  <si>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</si>
  <si>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</si>
  <si>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</si>
  <si>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</si>
  <si>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</si>
  <si>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</si>
  <si>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</si>
  <si>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</si>
  <si>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</si>
  <si>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</si>
  <si>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</si>
  <si>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</si>
  <si>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</si>
  <si>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</si>
  <si>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</si>
  <si>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</si>
  <si>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</si>
  <si>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</si>
  <si>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</si>
  <si>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</si>
  <si>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</si>
  <si>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</si>
  <si>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</si>
  <si>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</si>
  <si>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</si>
  <si>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</si>
  <si>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</si>
  <si>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</si>
  <si>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</si>
  <si>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</si>
  <si>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</si>
  <si>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</si>
  <si>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</si>
  <si>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</si>
  <si>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</si>
  <si>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</si>
  <si>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</si>
  <si>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</si>
  <si>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</si>
  <si>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</si>
  <si>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</si>
  <si>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</si>
  <si>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</si>
  <si>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</si>
  <si>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</si>
  <si>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</si>
  <si>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</si>
  <si>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</si>
  <si>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</si>
  <si>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</si>
  <si>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</si>
  <si>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</si>
  <si>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</si>
  <si>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</si>
  <si>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</si>
  <si>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</si>
  <si>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</si>
  <si>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</si>
  <si>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</si>
  <si>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</si>
  <si>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</si>
  <si>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</si>
  <si>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</si>
  <si>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</si>
  <si>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</si>
  <si>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</si>
  <si>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</si>
  <si>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</si>
  <si>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</si>
  <si>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</si>
  <si>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</si>
  <si>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</si>
  <si>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</si>
  <si>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</si>
  <si>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</si>
  <si>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</si>
  <si>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</si>
  <si>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</si>
  <si>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</si>
  <si>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</si>
  <si>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</si>
  <si>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</si>
  <si>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</si>
  <si>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</si>
  <si>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</si>
  <si>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</si>
  <si>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</si>
  <si>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</si>
  <si>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</si>
  <si>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</si>
  <si>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</si>
  <si>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</si>
  <si>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</si>
  <si>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</si>
  <si>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</si>
  <si>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</si>
  <si>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</si>
  <si>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</si>
  <si>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</si>
  <si>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</si>
  <si>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</si>
  <si>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</si>
  <si>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</si>
  <si>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</si>
  <si>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</si>
  <si>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</si>
  <si>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</si>
  <si>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</si>
  <si>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</si>
  <si>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</si>
  <si>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</si>
  <si>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</si>
  <si>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</si>
  <si>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</si>
  <si>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</si>
  <si>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</si>
  <si>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</si>
  <si>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</si>
  <si>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</si>
  <si>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</si>
  <si>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</si>
  <si>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</si>
  <si>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</si>
  <si>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</si>
  <si>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</si>
  <si>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</si>
  <si>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</si>
  <si>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</si>
  <si>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</si>
  <si>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</si>
  <si>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</si>
  <si>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</si>
  <si>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</si>
  <si>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</si>
  <si>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</si>
  <si>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</si>
  <si>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</si>
  <si>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</si>
  <si>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</si>
  <si>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</si>
  <si>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</si>
  <si>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</si>
  <si>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</si>
  <si>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</si>
  <si>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</si>
  <si>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</si>
  <si>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</si>
  <si>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</si>
  <si>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</si>
  <si>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</si>
  <si>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</si>
  <si>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</si>
  <si>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</si>
  <si>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</si>
  <si>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</si>
  <si>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</si>
  <si>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</si>
  <si>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</si>
  <si>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</si>
  <si>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</si>
  <si>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</si>
  <si>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</si>
  <si>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</si>
  <si>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</si>
  <si>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</si>
  <si>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</si>
  <si>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</si>
  <si>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</si>
  <si>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</si>
  <si>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</si>
  <si>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</si>
  <si>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</si>
  <si>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</si>
  <si>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</si>
  <si>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</si>
  <si>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</si>
  <si>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</si>
  <si>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</si>
  <si>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</si>
  <si>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</si>
  <si>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</si>
  <si>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</si>
  <si>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</si>
  <si>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</si>
  <si>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</si>
  <si>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</si>
  <si>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</si>
  <si>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</si>
  <si>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</si>
  <si>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</si>
  <si>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</si>
  <si>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</si>
  <si>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</si>
  <si>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</si>
  <si>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</si>
  <si>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</si>
  <si>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</si>
  <si>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</si>
  <si>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</si>
  <si>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</si>
  <si>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</si>
  <si>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</si>
  <si>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</si>
  <si>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</si>
  <si>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</si>
  <si>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</si>
  <si>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</si>
  <si>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</si>
  <si>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</si>
  <si>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</si>
  <si>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</si>
  <si>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</si>
  <si>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</si>
  <si>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</si>
  <si>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</si>
  <si>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</si>
  <si>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</si>
  <si>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</si>
  <si>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</si>
  <si>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</si>
  <si>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</si>
  <si>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</si>
  <si>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</si>
  <si>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</si>
  <si>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</si>
  <si>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</si>
  <si>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</si>
  <si>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</si>
  <si>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</si>
  <si>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</si>
  <si>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</si>
  <si>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</si>
  <si>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</si>
  <si>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</si>
  <si>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</si>
  <si>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</si>
  <si>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</si>
  <si>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</si>
  <si>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</si>
  <si>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</si>
  <si>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</si>
  <si>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</si>
  <si>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</si>
  <si>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</si>
  <si>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</si>
  <si>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</si>
  <si>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</si>
  <si>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</si>
  <si>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</si>
  <si>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</si>
  <si>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</si>
  <si>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</si>
  <si>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</si>
  <si>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</si>
  <si>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</si>
  <si>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</si>
  <si>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</si>
  <si>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</si>
  <si>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</si>
  <si>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</si>
  <si>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</si>
  <si>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</si>
  <si>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</si>
  <si>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</si>
  <si>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</si>
  <si>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</si>
  <si>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</si>
  <si>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</si>
  <si>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</si>
  <si>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</si>
  <si>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</si>
  <si>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</si>
  <si>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</si>
  <si>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</si>
  <si>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</si>
  <si>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</si>
  <si>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</si>
  <si>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</si>
  <si>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</si>
  <si>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</si>
  <si>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</si>
  <si>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</si>
  <si>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</si>
  <si>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</si>
  <si>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</si>
  <si>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</si>
  <si>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</si>
  <si>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</si>
  <si>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</si>
  <si>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</si>
  <si>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</si>
  <si>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</si>
  <si>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</si>
  <si>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</si>
  <si>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</si>
  <si>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</si>
  <si>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</si>
  <si>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</si>
  <si>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</si>
  <si>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</si>
  <si>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</si>
  <si>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</si>
  <si>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</si>
  <si>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</si>
  <si>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</si>
  <si>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</si>
  <si>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</si>
  <si>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</si>
  <si>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</si>
  <si>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</si>
  <si>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</si>
  <si>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</si>
  <si>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</si>
  <si>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</si>
  <si>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</si>
  <si>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</si>
  <si>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</si>
  <si>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</si>
  <si>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</si>
  <si>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</si>
  <si>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</si>
  <si>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</si>
  <si>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</si>
  <si>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</si>
  <si>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</si>
  <si>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</si>
  <si>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</si>
  <si>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</si>
  <si>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</si>
  <si>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</si>
  <si>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</si>
  <si>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</si>
  <si>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</si>
  <si>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</si>
  <si>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</si>
  <si>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</si>
  <si>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</si>
  <si>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</si>
  <si>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</si>
  <si>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</si>
  <si>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</si>
  <si>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</si>
  <si>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</si>
  <si>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</si>
  <si>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</si>
  <si>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</si>
  <si>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</si>
  <si>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</si>
  <si>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</si>
  <si>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</si>
  <si>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</si>
  <si>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</si>
  <si>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</si>
  <si>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</si>
  <si>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</si>
  <si>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</si>
  <si>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</si>
  <si>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</si>
  <si>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</si>
  <si>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</si>
  <si>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</si>
  <si>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</si>
  <si>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</si>
  <si>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</si>
  <si>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</si>
  <si>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</si>
  <si>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</si>
  <si>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</si>
  <si>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</si>
  <si>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</si>
  <si>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</si>
  <si>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</si>
  <si>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</si>
  <si>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</si>
  <si>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</si>
  <si>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</si>
  <si>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</si>
  <si>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</si>
  <si>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</si>
  <si>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</si>
  <si>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</si>
  <si>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</si>
  <si>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</si>
  <si>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</si>
  <si>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</si>
  <si>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</si>
  <si>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</si>
  <si>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</si>
  <si>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</si>
  <si>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</si>
  <si>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</si>
  <si>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</si>
  <si>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</si>
  <si>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</si>
  <si>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</si>
  <si>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</si>
  <si>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</si>
  <si>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</si>
  <si>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</si>
  <si>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</si>
  <si>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</si>
  <si>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</si>
  <si>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</si>
  <si>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</si>
  <si>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</si>
  <si>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</si>
  <si>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</si>
  <si>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</si>
  <si>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</si>
  <si>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</si>
  <si>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</si>
  <si>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</si>
  <si>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</si>
  <si>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</si>
  <si>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</si>
  <si>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</si>
  <si>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</si>
  <si>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</si>
  <si>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</si>
  <si>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</si>
  <si>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</si>
  <si>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</si>
  <si>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</si>
  <si>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</si>
  <si>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</si>
  <si>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</si>
  <si>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</si>
  <si>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</si>
  <si>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</si>
  <si>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</si>
  <si>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</si>
  <si>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</si>
  <si>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</si>
  <si>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</si>
  <si>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</si>
  <si>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</si>
  <si>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</si>
  <si>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</si>
  <si>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</si>
  <si>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</si>
  <si>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</si>
  <si>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</si>
  <si>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</si>
  <si>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</si>
  <si>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</si>
  <si>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</si>
  <si>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</si>
  <si>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</si>
  <si>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</si>
  <si>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</si>
  <si>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</si>
  <si>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</si>
  <si>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</si>
  <si>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</si>
  <si>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</si>
  <si>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</si>
  <si>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</si>
  <si>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</si>
  <si>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</si>
  <si>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</si>
  <si>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</si>
  <si>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</si>
  <si>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</si>
  <si>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</si>
  <si>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</si>
  <si>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</si>
  <si>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</si>
  <si>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</si>
  <si>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</si>
  <si>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</si>
  <si>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</si>
  <si>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</si>
  <si>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</si>
  <si>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</si>
  <si>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</si>
  <si>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</si>
  <si>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</si>
  <si>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</si>
  <si>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</si>
  <si>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</si>
  <si>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</si>
  <si>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</si>
  <si>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</si>
  <si>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</si>
  <si>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</si>
  <si>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</si>
  <si>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</si>
  <si>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</si>
  <si>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</si>
  <si>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</si>
  <si>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</si>
  <si>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</si>
  <si>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</si>
  <si>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</si>
  <si>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</si>
  <si>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</si>
  <si>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</si>
  <si>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</si>
  <si>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</si>
  <si>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</si>
  <si>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</si>
  <si>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</si>
  <si>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</si>
  <si>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</si>
  <si>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</si>
  <si>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</si>
  <si>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</si>
  <si>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</si>
  <si>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</si>
  <si>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</si>
  <si>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</si>
  <si>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</si>
  <si>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</si>
  <si>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</si>
  <si>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</si>
  <si>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</si>
  <si>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</si>
  <si>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</si>
  <si>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</si>
  <si>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</si>
  <si>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</si>
  <si>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</si>
  <si>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</si>
  <si>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</si>
  <si>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</si>
  <si>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</si>
  <si>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</si>
  <si>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</si>
  <si>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</si>
  <si>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</si>
  <si>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</si>
  <si>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</si>
  <si>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</si>
  <si>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</si>
  <si>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</si>
  <si>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</si>
  <si>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</si>
  <si>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</si>
  <si>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</si>
  <si>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</si>
  <si>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</si>
  <si>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</si>
  <si>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</si>
  <si>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</si>
  <si>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</si>
  <si>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</si>
  <si>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</si>
  <si>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</si>
  <si>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</si>
  <si>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</si>
  <si>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</si>
  <si>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</si>
  <si>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</si>
  <si>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</si>
  <si>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</si>
  <si>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</si>
  <si>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</si>
  <si>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</si>
  <si>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</si>
  <si>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</si>
  <si>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</si>
  <si>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</si>
  <si>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</si>
  <si>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</si>
  <si>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</si>
  <si>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</si>
  <si>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</si>
  <si>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</si>
  <si>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</si>
  <si>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</si>
  <si>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</si>
  <si>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</si>
  <si>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</si>
  <si>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</si>
  <si>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</si>
  <si>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</si>
  <si>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</si>
  <si>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</si>
  <si>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</si>
  <si>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</si>
  <si>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</si>
  <si>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</si>
  <si>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</si>
  <si>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</si>
  <si>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</si>
  <si>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</si>
  <si>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</si>
  <si>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</si>
  <si>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</si>
  <si>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</si>
  <si>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</si>
  <si>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</si>
  <si>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</si>
  <si>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</si>
  <si>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</si>
  <si>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</si>
  <si>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</si>
  <si>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</si>
  <si>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</si>
  <si>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</si>
  <si>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</si>
  <si>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</si>
  <si>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</si>
  <si>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</si>
  <si>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</si>
  <si>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</si>
  <si>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</si>
  <si>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</si>
  <si>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</si>
  <si>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</si>
  <si>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</si>
  <si>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</si>
  <si>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</si>
  <si>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</si>
  <si>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</si>
  <si>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</si>
  <si>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</si>
  <si>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</si>
  <si>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</si>
  <si>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</si>
  <si>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</si>
  <si>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</si>
  <si>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</si>
  <si>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</si>
  <si>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</si>
  <si>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</si>
  <si>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</si>
  <si>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</si>
  <si>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</si>
  <si>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</si>
  <si>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</si>
  <si>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</si>
  <si>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</si>
  <si>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</si>
  <si>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</si>
  <si>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</si>
  <si>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</si>
  <si>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</si>
  <si>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</si>
  <si>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</si>
  <si>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</si>
  <si>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</si>
  <si>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</si>
  <si>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</si>
  <si>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</si>
  <si>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</si>
  <si>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</si>
  <si>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</si>
  <si>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</si>
  <si>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</si>
  <si>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</si>
  <si>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</si>
  <si>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</si>
  <si>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</si>
  <si>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</si>
  <si>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</si>
  <si>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</si>
  <si>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</si>
  <si>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</si>
  <si>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</si>
  <si>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</si>
  <si>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</si>
  <si>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</si>
  <si>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</si>
  <si>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</si>
  <si>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</si>
  <si>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</si>
  <si>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</si>
  <si>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</si>
  <si>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</si>
  <si>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</si>
  <si>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</si>
  <si>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</si>
  <si>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</si>
  <si>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</si>
  <si>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</si>
  <si>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</si>
  <si>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</si>
  <si>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</si>
  <si>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</si>
  <si>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</si>
  <si>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</si>
  <si>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</si>
  <si>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</si>
  <si>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</si>
  <si>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</si>
  <si>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</si>
  <si>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</si>
  <si>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</si>
  <si>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</si>
  <si>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</si>
  <si>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</si>
  <si>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</si>
  <si>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</si>
  <si>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</si>
  <si>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</si>
  <si>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</si>
  <si>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</si>
  <si>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</si>
  <si>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</si>
  <si>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</si>
  <si>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</si>
  <si>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</si>
  <si>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</si>
  <si>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</si>
  <si>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</si>
  <si>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</si>
  <si>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</si>
  <si>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</si>
  <si>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</si>
  <si>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</si>
  <si>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</si>
  <si>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</si>
  <si>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</si>
  <si>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</si>
  <si>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</si>
  <si>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</si>
  <si>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</si>
  <si>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</si>
  <si>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</si>
  <si>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</si>
  <si>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</si>
  <si>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</si>
  <si>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</si>
  <si>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</si>
  <si>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</si>
  <si>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</si>
  <si>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</si>
  <si>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</si>
  <si>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</si>
  <si>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</si>
  <si>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</si>
  <si>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</si>
  <si>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</si>
  <si>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</si>
  <si>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</si>
  <si>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</si>
  <si>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</si>
  <si>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</si>
  <si>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</si>
  <si>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</si>
  <si>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</si>
  <si>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</si>
  <si>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</si>
  <si>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</si>
  <si>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</si>
  <si>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</si>
  <si>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</si>
  <si>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</si>
  <si>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</si>
  <si>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</si>
  <si>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</si>
  <si>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</si>
  <si>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</si>
  <si>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</si>
  <si>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</si>
  <si>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</si>
  <si>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</si>
  <si>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</si>
  <si>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</si>
  <si>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</si>
  <si>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</si>
  <si>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</si>
  <si>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</si>
  <si>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</si>
  <si>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</si>
  <si>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</si>
  <si>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</si>
  <si>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</si>
  <si>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</si>
  <si>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</si>
  <si>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</si>
  <si>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</si>
  <si>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</si>
  <si>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</si>
  <si>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</si>
  <si>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</si>
  <si>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</si>
  <si>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</si>
  <si>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</si>
  <si>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</si>
  <si>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</si>
  <si>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</si>
  <si>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</si>
  <si>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</si>
  <si>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</si>
  <si>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</si>
  <si>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</si>
  <si>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</si>
  <si>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</si>
  <si>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</si>
  <si>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</si>
  <si>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</si>
  <si>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</si>
  <si>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</si>
  <si>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</si>
  <si>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</si>
  <si>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</si>
  <si>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</si>
  <si>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</si>
  <si>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</si>
  <si>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</si>
  <si>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</si>
  <si>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</si>
  <si>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</si>
  <si>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</si>
  <si>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</si>
  <si>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</si>
  <si>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</si>
  <si>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</si>
  <si>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</si>
  <si>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</si>
  <si>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</si>
  <si>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</si>
  <si>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</si>
  <si>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</si>
  <si>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</si>
  <si>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</si>
  <si>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</si>
  <si>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</si>
  <si>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</si>
  <si>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</si>
  <si>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</si>
  <si>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</si>
  <si>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</si>
  <si>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</si>
  <si>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</si>
  <si>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</si>
  <si>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</si>
  <si>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</si>
  <si>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</si>
  <si>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</si>
  <si>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</si>
  <si>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</si>
  <si>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</si>
  <si>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</si>
  <si>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</si>
  <si>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</si>
  <si>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</si>
  <si>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</si>
  <si>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</si>
  <si>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</si>
  <si>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</si>
  <si>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</si>
  <si>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</si>
  <si>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</si>
  <si>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</si>
  <si>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</si>
  <si>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</si>
  <si>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</si>
  <si>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</si>
  <si>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</si>
  <si>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</si>
  <si>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</si>
  <si>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</si>
  <si>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</si>
  <si>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</si>
  <si>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</si>
  <si>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</si>
  <si>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</si>
  <si>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</si>
  <si>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</si>
  <si>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</si>
  <si>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</si>
  <si>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</si>
  <si>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</si>
  <si>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</si>
  <si>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</si>
  <si>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</si>
  <si>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</si>
  <si>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</si>
  <si>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</si>
  <si>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</si>
  <si>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</si>
  <si>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</si>
  <si>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</si>
  <si>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</si>
  <si>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</si>
  <si>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</si>
  <si>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</si>
  <si>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</si>
  <si>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</si>
  <si>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</si>
  <si>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</si>
  <si>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</si>
  <si>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</si>
  <si>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</si>
  <si>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</si>
  <si>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</si>
  <si>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</si>
  <si>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</si>
  <si>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</si>
  <si>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</si>
  <si>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</si>
  <si>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</si>
  <si>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</si>
  <si>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</si>
  <si>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</si>
  <si>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</si>
  <si>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</si>
  <si>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</si>
  <si>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</si>
  <si>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</si>
  <si>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</si>
  <si>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</si>
  <si>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</si>
  <si>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</si>
  <si>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</si>
  <si>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</si>
  <si>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</si>
  <si>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</si>
  <si>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</si>
  <si>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</si>
  <si>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</si>
  <si>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</si>
  <si>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</si>
  <si>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</si>
  <si>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</si>
  <si>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</si>
  <si>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</si>
  <si>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</si>
  <si>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</si>
  <si>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</si>
  <si>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</si>
  <si>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</si>
  <si>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</si>
  <si>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</si>
  <si>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</si>
  <si>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</si>
  <si>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</si>
  <si>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</si>
  <si>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</si>
  <si>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</si>
  <si>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</si>
  <si>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</si>
  <si>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</si>
  <si>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</si>
  <si>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</si>
  <si>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</si>
  <si>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</si>
  <si>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</si>
  <si>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</si>
  <si>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</si>
  <si>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</si>
  <si>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</si>
  <si>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</si>
  <si>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</si>
  <si>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</si>
  <si>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</si>
  <si>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</si>
  <si>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</si>
  <si>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</si>
  <si>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</si>
  <si>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</si>
  <si>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</si>
  <si>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</si>
  <si>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</si>
  <si>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</si>
  <si>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</si>
  <si>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</si>
  <si>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</si>
  <si>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</si>
  <si>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</si>
  <si>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</si>
  <si>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</si>
  <si>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</si>
  <si>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</si>
  <si>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</si>
  <si>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</si>
  <si>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</si>
  <si>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</si>
  <si>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</si>
  <si>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</si>
  <si>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</si>
  <si>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</si>
  <si>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</si>
  <si>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</si>
  <si>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</si>
  <si>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</si>
  <si>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</si>
  <si>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</si>
  <si>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</si>
  <si>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</si>
  <si>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</si>
  <si>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</si>
  <si>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</si>
  <si>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</si>
  <si>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</si>
  <si>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</si>
  <si>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</si>
  <si>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</si>
  <si>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</si>
  <si>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</si>
  <si>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</si>
  <si>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</si>
  <si>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</si>
  <si>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</si>
  <si>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</si>
  <si>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</si>
  <si>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</si>
  <si>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</si>
  <si>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</si>
  <si>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</si>
  <si>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</si>
  <si>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</si>
  <si>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</si>
  <si>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</si>
  <si>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</si>
  <si>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</si>
  <si>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</si>
  <si>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</si>
  <si>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</si>
  <si>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</si>
  <si>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</si>
  <si>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</si>
  <si>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</si>
  <si>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</si>
  <si>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</si>
  <si>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</si>
  <si>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</si>
  <si>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</si>
  <si>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</si>
  <si>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</si>
  <si>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</si>
  <si>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</si>
  <si>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</si>
  <si>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</si>
  <si>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</si>
  <si>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</si>
  <si>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</si>
  <si>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</si>
  <si>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</si>
  <si>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</si>
  <si>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</si>
  <si>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</si>
  <si>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</si>
  <si>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</si>
  <si>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</si>
  <si>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</si>
  <si>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</si>
  <si>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</si>
  <si>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</si>
  <si>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</si>
  <si>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</si>
  <si>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</si>
  <si>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</si>
  <si>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</si>
  <si>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</si>
  <si>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</si>
  <si>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</si>
  <si>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</si>
  <si>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</si>
  <si>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</si>
  <si>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</si>
  <si>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</si>
  <si>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</si>
  <si>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</si>
  <si>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</si>
  <si>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</si>
  <si>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</si>
  <si>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</si>
  <si>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</si>
  <si>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</si>
  <si>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</si>
  <si>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</si>
  <si>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</si>
  <si>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</si>
  <si>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</si>
  <si>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</si>
  <si>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</si>
  <si>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</si>
  <si>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</si>
  <si>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</si>
  <si>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</si>
  <si>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</si>
  <si>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</si>
  <si>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</si>
  <si>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</si>
  <si>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</si>
  <si>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</si>
  <si>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</si>
  <si>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</si>
  <si>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</si>
  <si>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</si>
  <si>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</si>
  <si>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</si>
  <si>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</si>
  <si>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</si>
  <si>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</si>
  <si>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</si>
  <si>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</si>
  <si>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</si>
  <si>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</si>
  <si>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</si>
  <si>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</si>
  <si>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</si>
  <si>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</si>
  <si>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</si>
  <si>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</si>
  <si>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</si>
  <si>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</si>
  <si>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</si>
  <si>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</si>
  <si>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</si>
  <si>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</si>
  <si>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</si>
  <si>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</si>
  <si>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</si>
  <si>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</si>
  <si>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</si>
  <si>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</si>
  <si>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</si>
  <si>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</si>
  <si>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</si>
  <si>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</si>
  <si>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</si>
  <si>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</si>
  <si>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</si>
  <si>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</si>
  <si>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</si>
  <si>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</si>
  <si>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</si>
  <si>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</si>
  <si>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</si>
  <si>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</si>
  <si>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</si>
  <si>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</si>
  <si>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</si>
  <si>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</si>
  <si>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</si>
  <si>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</si>
  <si>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</si>
  <si>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</si>
  <si>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</si>
  <si>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</si>
  <si>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</si>
  <si>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</si>
  <si>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</si>
  <si>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</si>
  <si>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</si>
  <si>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</si>
  <si>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</si>
  <si>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</si>
  <si>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</si>
  <si>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</si>
  <si>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</si>
  <si>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</si>
  <si>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</si>
  <si>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</si>
  <si>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</si>
  <si>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</si>
  <si>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</si>
  <si>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</si>
  <si>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</si>
  <si>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</si>
  <si>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</si>
  <si>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</si>
  <si>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</si>
  <si>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</si>
  <si>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</si>
  <si>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</si>
  <si>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</si>
  <si>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</si>
  <si>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</si>
  <si>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</si>
  <si>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</si>
  <si>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</si>
  <si>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</si>
  <si>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</si>
  <si>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</si>
  <si>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</si>
  <si>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</si>
  <si>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</si>
  <si>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</si>
  <si>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</si>
  <si>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</si>
  <si>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</si>
  <si>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</si>
  <si>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</si>
  <si>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</si>
  <si>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</si>
  <si>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</si>
  <si>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</si>
  <si>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</si>
  <si>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</si>
  <si>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</si>
  <si>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</si>
  <si>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</si>
  <si>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</si>
  <si>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</si>
  <si>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</si>
  <si>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</si>
  <si>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</si>
  <si>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</si>
  <si>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</si>
  <si>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</si>
  <si>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</si>
  <si>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</si>
  <si>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</si>
  <si>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</si>
  <si>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</si>
  <si>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</si>
  <si>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</si>
  <si>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</si>
  <si>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</si>
  <si>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</si>
  <si>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</si>
  <si>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</si>
  <si>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</si>
  <si>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</si>
  <si>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</si>
  <si>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</si>
  <si>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</si>
  <si>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</si>
  <si>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</si>
  <si>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</si>
  <si>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</si>
  <si>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</si>
  <si>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</si>
  <si>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</si>
  <si>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</si>
  <si>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</si>
  <si>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</si>
  <si>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</si>
  <si>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</si>
  <si>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</si>
  <si>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</si>
  <si>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</si>
  <si>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</si>
  <si>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</si>
  <si>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</si>
  <si>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</si>
  <si>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</si>
  <si>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</si>
  <si>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</si>
  <si>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</si>
  <si>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</si>
  <si>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</si>
  <si>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</si>
  <si>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</si>
  <si>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</si>
  <si>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</si>
  <si>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</si>
  <si>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</si>
  <si>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</si>
  <si>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</si>
  <si>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</si>
  <si>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</si>
  <si>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</si>
  <si>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</si>
  <si>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</si>
  <si>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</si>
  <si>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</si>
  <si>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</si>
  <si>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</si>
  <si>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</si>
  <si>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</si>
  <si>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</si>
  <si>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</si>
  <si>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</si>
  <si>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</si>
  <si>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</si>
  <si>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</si>
  <si>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</si>
  <si>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</si>
  <si>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</si>
  <si>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</si>
  <si>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</si>
  <si>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</si>
  <si>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</si>
  <si>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</si>
  <si>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</si>
  <si>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</si>
  <si>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</si>
  <si>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</si>
  <si>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</si>
  <si>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</si>
  <si>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</si>
  <si>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</si>
  <si>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</si>
  <si>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</si>
  <si>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</si>
  <si>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</si>
  <si>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</si>
  <si>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</si>
  <si>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</si>
  <si>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</si>
  <si>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</si>
  <si>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</si>
  <si>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</si>
  <si>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</si>
  <si>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</si>
  <si>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</si>
  <si>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</si>
  <si>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</si>
  <si>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</si>
  <si>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</si>
  <si>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</si>
  <si>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</si>
  <si>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</si>
  <si>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</si>
  <si>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</si>
  <si>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</si>
  <si>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</si>
  <si>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</si>
  <si>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</si>
  <si>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</si>
  <si>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</si>
  <si>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</si>
  <si>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</si>
  <si>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</si>
  <si>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</si>
  <si>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</si>
  <si>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</si>
  <si>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</si>
  <si>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</si>
  <si>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</si>
  <si>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</si>
  <si>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</si>
  <si>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</si>
  <si>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</si>
  <si>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</si>
  <si>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</si>
  <si>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</si>
  <si>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</si>
  <si>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</si>
  <si>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</si>
  <si>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</si>
  <si>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</si>
  <si>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</si>
  <si>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</si>
  <si>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</si>
  <si>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</si>
  <si>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</si>
  <si>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</si>
  <si>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</si>
  <si>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</si>
  <si>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</si>
  <si>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</si>
  <si>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</si>
  <si>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</si>
  <si>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</si>
  <si>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</si>
  <si>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</si>
  <si>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</si>
  <si>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</si>
  <si>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</si>
  <si>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</si>
  <si>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</si>
  <si>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</si>
  <si>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</si>
  <si>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</si>
  <si>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</si>
  <si>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</si>
  <si>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</si>
  <si>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</si>
  <si>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</si>
  <si>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</si>
  <si>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</si>
  <si>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</si>
  <si>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</si>
  <si>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</si>
  <si>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</si>
  <si>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</si>
  <si>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</si>
  <si>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</si>
  <si>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</si>
  <si>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</si>
  <si>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</si>
  <si>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</si>
  <si>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</si>
  <si>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</si>
  <si>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</si>
  <si>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</si>
  <si>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</si>
  <si>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</si>
  <si>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</si>
  <si>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</si>
  <si>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</si>
  <si>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</si>
  <si>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</si>
  <si>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</si>
  <si>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</si>
  <si>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</si>
  <si>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</si>
  <si>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</si>
  <si>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</si>
  <si>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</si>
  <si>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</si>
  <si>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</si>
  <si>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</si>
  <si>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</si>
  <si>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</si>
  <si>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</si>
  <si>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</si>
  <si>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</si>
  <si>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</si>
  <si>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</si>
  <si>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</si>
  <si>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</si>
  <si>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</si>
  <si>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</si>
  <si>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</si>
  <si>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</si>
  <si>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</si>
  <si>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</si>
  <si>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</si>
  <si>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</si>
  <si>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</si>
  <si>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</si>
  <si>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</si>
  <si>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</si>
  <si>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</si>
  <si>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</si>
  <si>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</si>
  <si>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</si>
  <si>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</si>
  <si>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</si>
  <si>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</si>
  <si>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</si>
  <si>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</si>
  <si>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</si>
  <si>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</si>
  <si>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</si>
  <si>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</si>
  <si>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</si>
  <si>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</si>
  <si>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</si>
  <si>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</si>
  <si>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</si>
  <si>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</si>
  <si>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</si>
  <si>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</si>
  <si>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</si>
  <si>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</si>
  <si>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</si>
  <si>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</si>
  <si>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</si>
  <si>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</si>
  <si>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</si>
  <si>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</si>
  <si>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</si>
  <si>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</si>
  <si>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</si>
  <si>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</si>
  <si>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</si>
  <si>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</si>
  <si>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</si>
  <si>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</si>
  <si>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</si>
  <si>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</si>
  <si>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</si>
  <si>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</si>
  <si>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</si>
  <si>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</si>
  <si>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</si>
  <si>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</si>
  <si>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</si>
  <si>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</si>
  <si>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</si>
  <si>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</si>
  <si>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</si>
  <si>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</si>
  <si>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</si>
  <si>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</si>
  <si>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</si>
  <si>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</si>
  <si>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</si>
  <si>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</si>
  <si>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</si>
  <si>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</si>
  <si>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</si>
  <si>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</si>
  <si>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</si>
  <si>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</si>
  <si>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</si>
  <si>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</si>
  <si>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</si>
  <si>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</si>
  <si>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</si>
  <si>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</si>
  <si>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</si>
  <si>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</si>
  <si>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</si>
  <si>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</si>
  <si>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</si>
  <si>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</si>
  <si>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</si>
  <si>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</si>
  <si>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</si>
  <si>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</si>
  <si>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</si>
  <si>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</si>
  <si>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</si>
  <si>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</si>
  <si>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</si>
  <si>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</si>
  <si>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</si>
  <si>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</si>
  <si>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</si>
  <si>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</si>
  <si>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</si>
  <si>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</si>
  <si>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</si>
  <si>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</si>
  <si>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</si>
  <si>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</si>
  <si>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</si>
  <si>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</si>
  <si>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</si>
  <si>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</si>
  <si>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</si>
  <si>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</si>
  <si>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</si>
  <si>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</si>
  <si>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</si>
  <si>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</si>
  <si>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</si>
  <si>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</si>
  <si>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</si>
  <si>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</si>
  <si>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</si>
  <si>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</si>
  <si>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</si>
  <si>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</si>
  <si>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</si>
  <si>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</si>
  <si>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</si>
  <si>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</si>
  <si>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</si>
  <si>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</si>
  <si>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</si>
  <si>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</si>
  <si>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</si>
  <si>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</si>
  <si>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</si>
  <si>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</si>
  <si>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</si>
  <si>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</si>
  <si>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</si>
  <si>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</si>
  <si>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</si>
  <si>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</si>
  <si>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</si>
  <si>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</si>
  <si>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</si>
  <si>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</si>
  <si>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</si>
  <si>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</si>
  <si>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</si>
  <si>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</si>
  <si>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</si>
  <si>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</si>
  <si>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</si>
  <si>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</si>
  <si>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</si>
  <si>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</si>
  <si>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</si>
  <si>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</si>
  <si>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</si>
  <si>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</si>
  <si>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</si>
  <si>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</si>
  <si>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</si>
  <si>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</si>
  <si>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</si>
  <si>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</si>
  <si>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</si>
  <si>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</si>
  <si>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</si>
  <si>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</si>
  <si>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</si>
  <si>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</si>
  <si>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</si>
  <si>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</si>
  <si>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</si>
  <si>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</si>
  <si>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</si>
  <si>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</si>
  <si>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</si>
  <si>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</si>
  <si>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</si>
  <si>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</si>
  <si>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</si>
  <si>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</si>
  <si>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</si>
  <si>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</si>
  <si>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</si>
  <si>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</si>
  <si>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</si>
  <si>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</si>
  <si>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</si>
  <si>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</si>
  <si>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</si>
  <si>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</si>
  <si>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</si>
  <si>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</si>
  <si>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</si>
  <si>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</si>
  <si>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</si>
  <si>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</si>
  <si>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</si>
  <si>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</si>
  <si>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</si>
  <si>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</si>
  <si>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</si>
  <si>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</si>
  <si>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</si>
  <si>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</si>
  <si>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</si>
  <si>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</si>
  <si>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</si>
  <si>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</si>
  <si>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</si>
  <si>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</si>
  <si>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</si>
  <si>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</si>
  <si>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</si>
  <si>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</si>
  <si>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</si>
  <si>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</si>
  <si>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</si>
  <si>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</si>
  <si>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</si>
  <si>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</si>
  <si>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</si>
  <si>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</si>
  <si>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</si>
  <si>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</si>
  <si>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</si>
  <si>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</si>
  <si>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</si>
  <si>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</si>
  <si>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</si>
  <si>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</si>
  <si>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</si>
  <si>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</si>
  <si>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</si>
  <si>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</si>
  <si>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</si>
  <si>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</si>
  <si>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</si>
  <si>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</si>
  <si>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</si>
  <si>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</si>
  <si>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</si>
  <si>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</si>
  <si>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</si>
  <si>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</si>
  <si>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</si>
  <si>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</si>
  <si>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</si>
  <si>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</si>
  <si>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</si>
  <si>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</si>
  <si>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</si>
  <si>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</si>
  <si>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</si>
  <si>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</si>
  <si>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</si>
  <si>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</si>
  <si>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</si>
  <si>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</si>
  <si>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</si>
  <si>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</si>
  <si>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</si>
  <si>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</si>
  <si>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</si>
  <si>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</si>
  <si>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</si>
  <si>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</si>
  <si>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</si>
  <si>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</si>
  <si>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</si>
  <si>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</si>
  <si>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</si>
  <si>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</si>
  <si>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</si>
  <si>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</si>
  <si>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</si>
  <si>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</si>
  <si>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</si>
  <si>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</si>
  <si>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</si>
  <si>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</si>
  <si>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</si>
  <si>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</si>
  <si>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</si>
  <si>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</si>
  <si>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</si>
  <si>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</si>
  <si>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</si>
  <si>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</si>
  <si>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</si>
  <si>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</si>
  <si>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</si>
  <si>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</si>
  <si>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</si>
  <si>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</si>
  <si>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</si>
  <si>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</si>
  <si>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</si>
  <si>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</si>
  <si>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</si>
  <si>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</si>
  <si>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</si>
  <si>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</si>
  <si>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</si>
  <si>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</si>
  <si>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</si>
  <si>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</si>
  <si>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</si>
  <si>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</si>
  <si>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</si>
  <si>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</si>
  <si>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</si>
  <si>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</si>
  <si>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</si>
  <si>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</si>
  <si>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</si>
  <si>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</si>
  <si>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</si>
  <si>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</si>
  <si>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</si>
  <si>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</si>
  <si>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</si>
  <si>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</si>
  <si>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</si>
  <si>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</si>
  <si>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</si>
  <si>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</si>
  <si>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</si>
  <si>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</si>
  <si>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</si>
  <si>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</si>
  <si>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</si>
  <si>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</si>
  <si>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</si>
  <si>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</si>
  <si>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</si>
  <si>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</si>
  <si>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</si>
  <si>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</si>
  <si>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</si>
  <si>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</si>
  <si>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</si>
  <si>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</si>
  <si>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</si>
  <si>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</si>
  <si>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</si>
  <si>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</si>
  <si>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</si>
  <si>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</si>
  <si>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</si>
  <si>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</si>
  <si>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</si>
  <si>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</si>
  <si>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</si>
  <si>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</si>
  <si>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</si>
  <si>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</si>
  <si>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</si>
  <si>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</si>
  <si>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</si>
  <si>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</si>
  <si>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</si>
  <si>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</si>
  <si>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</si>
  <si>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</si>
  <si>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</si>
  <si>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</si>
  <si>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</si>
  <si>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</si>
  <si>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</si>
  <si>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</si>
  <si>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</si>
  <si>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</si>
  <si>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</si>
  <si>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</si>
  <si>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</si>
  <si>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</si>
  <si>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</si>
  <si>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</si>
  <si>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</si>
  <si>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</si>
  <si>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</si>
  <si>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</si>
  <si>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</si>
  <si>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</si>
  <si>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</si>
  <si>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</si>
  <si>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</si>
  <si>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</si>
  <si>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</si>
  <si>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</si>
  <si>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</si>
  <si>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</si>
  <si>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</si>
  <si>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</si>
  <si>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</si>
  <si>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</si>
  <si>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</si>
  <si>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</si>
  <si>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</si>
  <si>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</si>
  <si>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</si>
  <si>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</si>
  <si>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</si>
  <si>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</si>
  <si>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</si>
  <si>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</si>
  <si>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</si>
  <si>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</si>
  <si>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</si>
  <si>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</si>
  <si>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</si>
  <si>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</si>
  <si>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</si>
  <si>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</si>
  <si>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</si>
  <si>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</si>
  <si>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</si>
  <si>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</si>
  <si>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</si>
  <si>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</si>
  <si>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</si>
  <si>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</si>
  <si>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</si>
  <si>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</si>
  <si>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</si>
  <si>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</si>
  <si>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</si>
  <si>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</si>
  <si>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</si>
  <si>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</si>
  <si>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</si>
  <si>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</si>
  <si>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</si>
  <si>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</si>
  <si>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</si>
  <si>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</si>
  <si>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</si>
  <si>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</si>
  <si>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</si>
  <si>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</si>
  <si>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</si>
  <si>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</si>
  <si>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</si>
  <si>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</si>
  <si>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</si>
  <si>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</si>
  <si>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</si>
  <si>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</si>
  <si>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</si>
  <si>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</si>
  <si>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</si>
  <si>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</si>
  <si>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</si>
  <si>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</si>
  <si>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</si>
  <si>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</si>
  <si>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</si>
  <si>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</si>
  <si>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</si>
  <si>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</si>
  <si>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</si>
  <si>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</si>
  <si>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</si>
  <si>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</si>
  <si>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</si>
  <si>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</si>
  <si>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</si>
  <si>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</si>
  <si>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</si>
  <si>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</si>
  <si>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</si>
  <si>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</si>
  <si>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</si>
  <si>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</si>
  <si>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</si>
  <si>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</si>
  <si>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</si>
  <si>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</si>
  <si>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</si>
  <si>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</si>
  <si>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</si>
  <si>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</si>
  <si>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</si>
  <si>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</si>
  <si>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</si>
  <si>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</si>
  <si>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</si>
  <si>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</si>
  <si>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</si>
  <si>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</si>
  <si>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</si>
  <si>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</si>
  <si>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</si>
  <si>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</si>
  <si>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</si>
  <si>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</si>
  <si>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</si>
  <si>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</si>
  <si>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</si>
  <si>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</si>
  <si>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</si>
  <si>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</si>
  <si>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</si>
  <si>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</si>
  <si>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</si>
  <si>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</si>
  <si>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</si>
  <si>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</si>
  <si>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</si>
  <si>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</si>
  <si>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</si>
  <si>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</si>
  <si>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</si>
  <si>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</si>
  <si>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</si>
  <si>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</si>
  <si>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</si>
  <si>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</si>
  <si>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</si>
  <si>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</si>
  <si>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</si>
  <si>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</si>
  <si>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</si>
  <si>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</si>
  <si>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</si>
  <si>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</si>
  <si>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</si>
  <si>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</si>
  <si>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</si>
  <si>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</si>
  <si>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</si>
  <si>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</si>
  <si>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</si>
  <si>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</si>
  <si>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</si>
  <si>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</si>
  <si>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</si>
  <si>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</si>
  <si>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</si>
  <si>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</si>
  <si>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</si>
  <si>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</si>
  <si>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</si>
  <si>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</si>
  <si>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</si>
  <si>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</si>
  <si>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</si>
  <si>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</si>
  <si>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</si>
  <si>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</si>
  <si>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</si>
  <si>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</si>
  <si>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</si>
  <si>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</si>
  <si>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</si>
  <si>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</si>
  <si>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</si>
  <si>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</si>
  <si>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</si>
  <si>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</si>
  <si>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</si>
  <si>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</si>
  <si>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</si>
  <si>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</si>
  <si>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</si>
  <si>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</si>
  <si>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</si>
  <si>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</si>
  <si>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</si>
  <si>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</si>
  <si>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</si>
  <si>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</si>
  <si>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</si>
  <si>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</si>
  <si>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</si>
  <si>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</si>
  <si>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</si>
  <si>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</si>
  <si>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</si>
  <si>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</si>
  <si>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</si>
  <si>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</si>
  <si>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</si>
  <si>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</si>
  <si>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</si>
  <si>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</si>
  <si>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</si>
  <si>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</si>
  <si>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</si>
  <si>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</si>
  <si>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</si>
  <si>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</si>
  <si>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</si>
  <si>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</si>
  <si>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</si>
  <si>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</si>
  <si>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</si>
  <si>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</si>
  <si>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</si>
  <si>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</si>
  <si>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</si>
  <si>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</si>
  <si>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</si>
  <si>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</si>
  <si>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</si>
  <si>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</si>
  <si>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</si>
  <si>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</si>
  <si>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</si>
  <si>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</si>
  <si>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</si>
  <si>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</si>
  <si>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</si>
  <si>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</si>
  <si>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</si>
  <si>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</si>
  <si>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</si>
  <si>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</si>
  <si>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</si>
  <si>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</si>
  <si>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</si>
  <si>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</si>
  <si>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</si>
  <si>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</si>
  <si>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</si>
  <si>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</si>
  <si>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</si>
  <si>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</si>
  <si>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</si>
  <si>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</si>
  <si>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</si>
  <si>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</si>
  <si>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</si>
  <si>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</si>
  <si>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</si>
  <si>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</si>
  <si>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</si>
  <si>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</si>
  <si>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</si>
  <si>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</si>
  <si>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</si>
  <si>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</si>
  <si>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</si>
  <si>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</si>
  <si>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</si>
  <si>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</si>
  <si>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</si>
  <si>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</si>
  <si>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</si>
  <si>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</si>
  <si>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</si>
  <si>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</si>
  <si>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</si>
  <si>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</si>
  <si>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</si>
  <si>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</si>
  <si>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</si>
  <si>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</si>
  <si>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</si>
  <si>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</si>
  <si>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</si>
  <si>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</si>
  <si>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</si>
  <si>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</si>
  <si>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</si>
  <si>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</si>
  <si>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</si>
  <si>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</si>
  <si>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</si>
  <si>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</si>
  <si>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</si>
  <si>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</si>
  <si>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</si>
  <si>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</si>
  <si>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</si>
  <si>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</si>
  <si>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</si>
  <si>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</si>
  <si>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</si>
  <si>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</si>
  <si>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</si>
  <si>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</si>
  <si>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</si>
  <si>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</si>
  <si>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</si>
  <si>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</si>
  <si>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</si>
  <si>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</si>
  <si>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</si>
  <si>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</si>
  <si>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</si>
  <si>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</si>
  <si>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</si>
  <si>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</si>
  <si>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</si>
  <si>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</si>
  <si>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</si>
  <si>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</si>
  <si>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</si>
  <si>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</si>
  <si>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</si>
  <si>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</si>
  <si>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</si>
  <si>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</si>
  <si>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</si>
  <si>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</si>
  <si>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</si>
  <si>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</si>
  <si>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</si>
  <si>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</si>
  <si>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</si>
  <si>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</si>
  <si>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</si>
  <si>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</si>
  <si>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</si>
  <si>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</si>
  <si>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</si>
  <si>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</si>
  <si>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</si>
  <si>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</si>
  <si>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</si>
  <si>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</si>
  <si>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</si>
  <si>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</si>
  <si>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</si>
  <si>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</si>
  <si>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</si>
  <si>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</si>
  <si>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</si>
  <si>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</si>
  <si>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</si>
  <si>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</si>
  <si>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</si>
  <si>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</si>
  <si>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</si>
  <si>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</si>
  <si>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</si>
  <si>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</si>
  <si>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</si>
  <si>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</si>
  <si>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</si>
  <si>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</si>
  <si>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</si>
  <si>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</si>
  <si>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</si>
  <si>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</si>
  <si>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</si>
  <si>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</si>
  <si>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</si>
  <si>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</si>
  <si>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</si>
  <si>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</si>
  <si>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</si>
  <si>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</si>
  <si>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</si>
  <si>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</si>
  <si>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</si>
  <si>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</si>
  <si>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</si>
  <si>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</si>
  <si>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</si>
  <si>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</si>
  <si>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</si>
  <si>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</si>
  <si>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</si>
  <si>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</si>
  <si>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</si>
  <si>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</si>
  <si>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</si>
  <si>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</si>
  <si>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</si>
  <si>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</si>
  <si>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</si>
  <si>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</si>
  <si>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</si>
  <si>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</si>
  <si>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</si>
  <si>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</si>
  <si>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</si>
  <si>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</si>
  <si>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</si>
  <si>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</si>
  <si>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</si>
  <si>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</si>
  <si>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</si>
  <si>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</si>
  <si>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</si>
  <si>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</si>
  <si>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</si>
  <si>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</si>
  <si>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</si>
  <si>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</si>
  <si>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</si>
  <si>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</si>
  <si>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</si>
  <si>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</si>
  <si>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</si>
  <si>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</si>
  <si>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</si>
  <si>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</si>
  <si>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</si>
  <si>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</si>
  <si>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</si>
  <si>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</si>
  <si>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</si>
  <si>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</si>
  <si>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</si>
  <si>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</si>
  <si>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</si>
  <si>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</si>
  <si>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</si>
  <si>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</si>
  <si>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</si>
  <si>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</si>
  <si>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</si>
  <si>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</si>
  <si>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</si>
  <si>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</si>
  <si>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</si>
  <si>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</si>
  <si>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</si>
  <si>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</si>
  <si>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</si>
  <si>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</si>
  <si>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</si>
  <si>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</si>
  <si>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</si>
  <si>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</si>
  <si>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</si>
  <si>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</si>
  <si>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</si>
  <si>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</si>
  <si>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</si>
  <si>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</si>
  <si>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</si>
  <si>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</si>
  <si>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</si>
  <si>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</si>
  <si>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</si>
  <si>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</si>
  <si>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</si>
  <si>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</si>
  <si>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</si>
  <si>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</si>
  <si>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</si>
  <si>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</si>
  <si>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</si>
  <si>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</si>
  <si>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</si>
  <si>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</si>
  <si>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</si>
  <si>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</si>
  <si>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</si>
  <si>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</si>
  <si>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</si>
  <si>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</si>
  <si>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</si>
  <si>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</si>
  <si>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</si>
  <si>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</si>
  <si>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</si>
  <si>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</si>
  <si>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</si>
  <si>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</si>
  <si>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</si>
  <si>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</si>
  <si>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</si>
  <si>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</si>
  <si>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</si>
  <si>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</si>
  <si>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</si>
  <si>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</si>
  <si>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</si>
  <si>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</si>
  <si>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</si>
  <si>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</si>
  <si>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</si>
  <si>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</si>
  <si>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</si>
  <si>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</si>
  <si>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</si>
  <si>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</si>
  <si>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</si>
  <si>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</si>
  <si>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</si>
  <si>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</si>
  <si>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</si>
  <si>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</si>
  <si>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</si>
  <si>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</si>
  <si>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</si>
  <si>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</si>
  <si>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</si>
  <si>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</si>
  <si>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</si>
  <si>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</si>
  <si>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</si>
  <si>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</si>
  <si>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</si>
  <si>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</si>
  <si>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</si>
  <si>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</si>
  <si>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</si>
  <si>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</si>
  <si>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</si>
  <si>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</si>
  <si>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</si>
  <si>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</si>
  <si>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</si>
  <si>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</si>
  <si>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</si>
  <si>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</si>
  <si>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</si>
  <si>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</si>
  <si>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</si>
  <si>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</si>
  <si>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</si>
  <si>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</si>
  <si>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</si>
  <si>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</si>
  <si>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</si>
  <si>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</si>
  <si>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</si>
  <si>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</si>
  <si>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</si>
  <si>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</si>
  <si>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</si>
  <si>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</si>
  <si>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</si>
  <si>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</si>
  <si>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</si>
  <si>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</si>
  <si>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</si>
  <si>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</si>
  <si>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</si>
  <si>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</si>
  <si>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</si>
  <si>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</si>
  <si>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</si>
  <si>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</si>
  <si>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</si>
  <si>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</si>
  <si>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</si>
  <si>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</si>
  <si>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</si>
  <si>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</si>
  <si>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</si>
  <si>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</si>
  <si>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</si>
  <si>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</si>
  <si>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</si>
  <si>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</si>
  <si>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</si>
  <si>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</si>
  <si>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</si>
  <si>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</si>
  <si>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</si>
  <si>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</si>
  <si>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</si>
  <si>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</si>
  <si>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</si>
  <si>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</si>
  <si>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</si>
  <si>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</si>
  <si>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</si>
  <si>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</si>
  <si>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</si>
  <si>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</si>
  <si>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</si>
  <si>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</si>
  <si>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</si>
  <si>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</si>
  <si>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</si>
  <si>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</si>
  <si>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</si>
  <si>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</si>
  <si>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</si>
  <si>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</si>
  <si>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</si>
  <si>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</si>
  <si>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</si>
  <si>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</si>
  <si>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</si>
  <si>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</si>
  <si>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</si>
  <si>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</si>
  <si>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</si>
  <si>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</si>
  <si>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</si>
  <si>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</si>
  <si>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</si>
  <si>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</si>
  <si>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</si>
  <si>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</si>
  <si>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</si>
  <si>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</si>
  <si>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</si>
  <si>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</si>
  <si>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</si>
  <si>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</si>
  <si>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</si>
  <si>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</si>
  <si>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</si>
  <si>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</si>
  <si>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</si>
  <si>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</si>
  <si>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</si>
  <si>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</si>
  <si>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</si>
  <si>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</si>
  <si>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</si>
  <si>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</si>
  <si>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</si>
  <si>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</si>
  <si>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</si>
  <si>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</si>
  <si>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</si>
  <si>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</si>
  <si>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</si>
  <si>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</si>
  <si>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</si>
  <si>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</si>
  <si>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</si>
  <si>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</si>
  <si>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</si>
  <si>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</si>
  <si>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</si>
  <si>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</si>
  <si>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</si>
  <si>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</si>
  <si>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</si>
  <si>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</si>
  <si>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</si>
  <si>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</si>
  <si>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</si>
  <si>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</si>
  <si>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</si>
  <si>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</si>
  <si>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</si>
  <si>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</si>
  <si>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</si>
  <si>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</si>
  <si>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</si>
  <si>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</si>
  <si>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</si>
  <si>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</si>
  <si>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</si>
  <si>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</si>
  <si>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</si>
  <si>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</si>
  <si>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</si>
  <si>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</si>
  <si>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</si>
  <si>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</si>
  <si>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</si>
  <si>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</si>
  <si>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</si>
  <si>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</si>
  <si>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</si>
  <si>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</si>
  <si>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</si>
  <si>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</si>
  <si>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</si>
  <si>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</si>
  <si>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</si>
  <si>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</si>
  <si>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</si>
  <si>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</si>
  <si>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</si>
  <si>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</si>
  <si>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</si>
  <si>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</si>
  <si>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</si>
  <si>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</si>
  <si>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</si>
  <si>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</si>
  <si>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</si>
  <si>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</si>
  <si>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</si>
  <si>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</si>
  <si>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</si>
  <si>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</si>
  <si>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</si>
  <si>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</si>
  <si>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</si>
  <si>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</si>
  <si>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</si>
  <si>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</si>
  <si>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</si>
  <si>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</si>
  <si>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</si>
  <si>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</si>
  <si>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</si>
  <si>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</si>
  <si>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</si>
  <si>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</si>
  <si>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</si>
  <si>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</si>
  <si>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</si>
  <si>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</si>
  <si>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</si>
  <si>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</si>
  <si>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</si>
  <si>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</si>
  <si>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</si>
  <si>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</si>
  <si>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</si>
  <si>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</si>
  <si>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</si>
  <si>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</si>
  <si>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</si>
  <si>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</si>
  <si>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</si>
  <si>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</si>
  <si>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</si>
  <si>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</si>
  <si>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</si>
  <si>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</si>
  <si>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</si>
  <si>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</si>
  <si>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</si>
  <si>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</si>
  <si>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</si>
  <si>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</si>
  <si>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</si>
  <si>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</si>
  <si>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</si>
  <si>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</si>
  <si>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</si>
  <si>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</si>
  <si>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</si>
  <si>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</si>
  <si>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</si>
  <si>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</si>
  <si>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</si>
  <si>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</si>
  <si>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</si>
  <si>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</si>
  <si>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</si>
  <si>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</si>
  <si>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</si>
  <si>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</si>
  <si>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</si>
  <si>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</si>
  <si>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</si>
  <si>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</si>
  <si>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</si>
  <si>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</si>
  <si>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</si>
  <si>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</si>
  <si>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</si>
  <si>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</si>
  <si>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</si>
  <si>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</si>
  <si>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</si>
  <si>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</si>
  <si>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</si>
  <si>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</si>
  <si>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</si>
  <si>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</si>
  <si>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</si>
  <si>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</si>
  <si>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</si>
  <si>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</si>
  <si>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</si>
  <si>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</si>
  <si>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</si>
  <si>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</si>
  <si>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</si>
  <si>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</si>
  <si>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</si>
  <si>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</si>
  <si>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</si>
  <si>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</si>
  <si>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</si>
  <si>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</si>
  <si>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</si>
  <si>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</si>
  <si>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</si>
  <si>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</si>
  <si>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</si>
  <si>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</si>
  <si>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</si>
  <si>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</si>
  <si>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</si>
  <si>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</si>
  <si>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</si>
  <si>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</si>
  <si>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</si>
  <si>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</si>
  <si>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</si>
  <si>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</si>
  <si>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</si>
  <si>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</si>
  <si>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</si>
  <si>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</si>
  <si>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</si>
  <si>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</si>
  <si>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</si>
  <si>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</si>
  <si>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</si>
  <si>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</si>
  <si>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</si>
  <si>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</si>
  <si>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</si>
  <si>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</si>
  <si>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</si>
  <si>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</si>
  <si>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</si>
  <si>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</si>
  <si>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</si>
  <si>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</si>
  <si>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</si>
  <si>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</si>
  <si>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</si>
  <si>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</si>
  <si>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</si>
  <si>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</si>
  <si>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</si>
  <si>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</si>
  <si>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</si>
  <si>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</si>
  <si>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</si>
  <si>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</si>
  <si>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</si>
  <si>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</si>
  <si>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</si>
  <si>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</si>
  <si>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</si>
  <si>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</si>
  <si>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</si>
  <si>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</si>
  <si>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</si>
  <si>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</si>
  <si>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</si>
  <si>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</si>
  <si>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</si>
  <si>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</si>
  <si>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</si>
  <si>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</si>
  <si>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</si>
  <si>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</si>
  <si>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</si>
  <si>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</si>
  <si>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</si>
  <si>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</si>
  <si>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</si>
  <si>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</si>
  <si>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</si>
  <si>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</si>
  <si>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</si>
  <si>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</si>
  <si>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</si>
  <si>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</si>
  <si>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</si>
  <si>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</si>
  <si>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</si>
  <si>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</si>
  <si>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</si>
  <si>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</si>
  <si>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</si>
  <si>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</si>
  <si>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</si>
  <si>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</si>
  <si>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</si>
  <si>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</si>
  <si>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</si>
  <si>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</si>
  <si>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</si>
  <si>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</si>
  <si>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</si>
  <si>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</si>
  <si>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</si>
  <si>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</si>
  <si>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</si>
  <si>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</si>
  <si>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</si>
  <si>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</si>
  <si>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</si>
  <si>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</si>
  <si>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</si>
  <si>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</si>
  <si>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</si>
  <si>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</si>
  <si>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</si>
  <si>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</si>
  <si>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</si>
  <si>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</si>
  <si>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</si>
  <si>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</si>
  <si>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</si>
  <si>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</si>
  <si>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</si>
  <si>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</si>
  <si>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</si>
  <si>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</si>
  <si>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</si>
  <si>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</si>
  <si>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</si>
  <si>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</si>
  <si>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</si>
  <si>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</si>
  <si>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</si>
  <si>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</si>
  <si>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</si>
  <si>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</si>
  <si>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</si>
  <si>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</si>
  <si>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</si>
  <si>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</si>
  <si>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</si>
  <si>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</si>
  <si>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</si>
  <si>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</si>
  <si>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</si>
  <si>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</si>
  <si>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</si>
  <si>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</si>
  <si>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</si>
  <si>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</si>
  <si>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</si>
  <si>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</si>
  <si>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</si>
  <si>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</si>
  <si>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</si>
  <si>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</si>
  <si>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</si>
  <si>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</si>
  <si>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</si>
  <si>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</si>
  <si>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</si>
  <si>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</si>
  <si>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</si>
  <si>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</si>
  <si>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</si>
  <si>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</si>
  <si>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</si>
  <si>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</si>
  <si>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</si>
  <si>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</si>
  <si>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</si>
  <si>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</si>
  <si>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</si>
  <si>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</si>
  <si>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</si>
  <si>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</si>
  <si>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</si>
  <si>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</si>
  <si>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</si>
  <si>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</si>
  <si>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</si>
  <si>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</si>
  <si>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</si>
  <si>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</si>
  <si>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</si>
  <si>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</si>
  <si>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</si>
  <si>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</si>
  <si>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</si>
  <si>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</si>
  <si>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</si>
  <si>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</si>
  <si>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</si>
  <si>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</si>
  <si>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</si>
  <si>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</si>
  <si>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</si>
  <si>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</si>
  <si>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</si>
  <si>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</si>
  <si>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</si>
  <si>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</si>
  <si>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</si>
  <si>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</si>
  <si>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</si>
  <si>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</si>
  <si>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</si>
  <si>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</si>
  <si>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</si>
  <si>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</si>
  <si>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</si>
  <si>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</si>
  <si>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</si>
  <si>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</si>
  <si>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</si>
  <si>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</si>
  <si>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</si>
  <si>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</si>
  <si>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</si>
  <si>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</si>
  <si>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</si>
  <si>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</si>
  <si>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</si>
  <si>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</si>
  <si>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</si>
  <si>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</si>
  <si>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</si>
  <si>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</si>
  <si>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</si>
  <si>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</si>
  <si>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</si>
  <si>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</si>
  <si>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</si>
  <si>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</si>
  <si>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</si>
  <si>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</si>
  <si>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</si>
  <si>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</si>
  <si>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</si>
  <si>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</si>
  <si>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</si>
  <si>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</si>
  <si>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</si>
  <si>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</si>
  <si>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</si>
  <si>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</si>
  <si>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</si>
  <si>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</si>
  <si>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</si>
  <si>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</si>
  <si>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</si>
  <si>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</si>
  <si>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</si>
  <si>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</si>
  <si>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</si>
  <si>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</si>
  <si>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</si>
  <si>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</si>
  <si>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</si>
  <si>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</si>
  <si>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</si>
  <si>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</si>
  <si>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</si>
  <si>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</si>
  <si>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</si>
  <si>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</si>
  <si>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</si>
  <si>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</si>
  <si>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</si>
  <si>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</si>
  <si>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</si>
  <si>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</si>
  <si>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</si>
  <si>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</si>
  <si>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</si>
  <si>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</si>
  <si>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</si>
  <si>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</si>
  <si>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</si>
  <si>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</si>
  <si>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</si>
  <si>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</si>
  <si>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</si>
  <si>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</si>
  <si>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</si>
  <si>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</si>
  <si>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</si>
  <si>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</si>
  <si>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</si>
  <si>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</si>
  <si>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</si>
  <si>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</si>
  <si>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</si>
  <si>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</si>
  <si>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</si>
  <si>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</si>
  <si>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</si>
  <si>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</si>
  <si>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</si>
  <si>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</si>
  <si>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</si>
  <si>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</si>
  <si>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</si>
  <si>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</si>
  <si>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</si>
  <si>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</si>
  <si>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</si>
  <si>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</si>
  <si>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</si>
  <si>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</si>
  <si>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</si>
  <si>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</si>
  <si>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</si>
  <si>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</si>
  <si>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</si>
  <si>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</si>
  <si>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</si>
  <si>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</si>
  <si>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</si>
  <si>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</si>
  <si>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</si>
  <si>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</si>
  <si>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</si>
  <si>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</si>
  <si>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</si>
  <si>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</si>
  <si>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</si>
  <si>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</si>
  <si>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</si>
  <si>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</si>
  <si>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</si>
  <si>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</si>
  <si>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</si>
  <si>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</si>
  <si>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</si>
  <si>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</si>
  <si>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</si>
  <si>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</si>
  <si>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</si>
  <si>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</si>
  <si>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</si>
  <si>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</si>
  <si>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</si>
  <si>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</si>
  <si>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</si>
  <si>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</si>
  <si>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</si>
  <si>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</si>
  <si>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</si>
  <si>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</si>
  <si>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</si>
  <si>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</si>
  <si>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</si>
  <si>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</si>
  <si>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</si>
  <si>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</si>
  <si>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</si>
  <si>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</si>
  <si>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</si>
  <si>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</si>
  <si>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</si>
  <si>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</si>
  <si>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</si>
  <si>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</si>
  <si>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</si>
  <si>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</si>
  <si>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</si>
  <si>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</si>
  <si>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</si>
  <si>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</si>
  <si>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</si>
  <si>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</si>
  <si>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</si>
  <si>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</si>
  <si>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</si>
  <si>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</si>
  <si>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</si>
  <si>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</si>
  <si>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</si>
  <si>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</si>
  <si>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</si>
  <si>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</si>
  <si>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</si>
  <si>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</si>
  <si>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</si>
  <si>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</si>
  <si>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</si>
  <si>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</si>
  <si>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</si>
  <si>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</si>
  <si>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</si>
  <si>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</si>
  <si>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</si>
  <si>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</si>
  <si>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</si>
  <si>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</si>
  <si>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</si>
  <si>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</si>
  <si>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</si>
  <si>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</si>
  <si>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</si>
  <si>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</si>
  <si>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</si>
  <si>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</si>
  <si>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</si>
  <si>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</si>
  <si>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</si>
  <si>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</si>
  <si>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</si>
  <si>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</si>
  <si>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</si>
  <si>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</si>
  <si>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</si>
  <si>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</si>
  <si>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</si>
  <si>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</si>
  <si>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</si>
  <si>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</si>
  <si>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</si>
  <si>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</si>
  <si>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</si>
  <si>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</si>
  <si>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</si>
  <si>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</si>
  <si>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</si>
  <si>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</si>
  <si>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</si>
  <si>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</si>
  <si>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</si>
  <si>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</si>
  <si>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</si>
  <si>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</si>
  <si>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</si>
  <si>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</si>
  <si>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</si>
  <si>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</si>
  <si>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</si>
  <si>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</si>
  <si>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</si>
  <si>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</si>
  <si>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</si>
  <si>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</si>
  <si>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</si>
  <si>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</si>
  <si>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</si>
  <si>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</si>
  <si>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</si>
  <si>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</si>
  <si>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</si>
  <si>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</si>
  <si>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</si>
  <si>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</si>
  <si>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</si>
  <si>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</si>
  <si>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</si>
  <si>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</si>
  <si>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</si>
  <si>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</si>
  <si>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</si>
  <si>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</si>
  <si>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</si>
  <si>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</si>
  <si>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</si>
  <si>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</si>
  <si>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</si>
  <si>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</si>
  <si>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</si>
  <si>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</si>
  <si>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</si>
  <si>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</si>
  <si>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</si>
  <si>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</si>
  <si>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</si>
  <si>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</si>
  <si>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</si>
  <si>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</si>
  <si>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</si>
  <si>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</si>
  <si>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</si>
  <si>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</si>
  <si>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</si>
  <si>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</si>
  <si>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</si>
  <si>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</si>
  <si>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</si>
  <si>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</si>
  <si>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</si>
  <si>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</si>
  <si>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</si>
  <si>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</si>
  <si>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</si>
  <si>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</si>
  <si>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</si>
  <si>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</si>
  <si>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</si>
  <si>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</si>
  <si>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</si>
  <si>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</si>
  <si>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</si>
  <si>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</si>
  <si>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</si>
  <si>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</si>
  <si>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</si>
  <si>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</si>
  <si>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</si>
  <si>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</si>
  <si>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</si>
  <si>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</si>
  <si>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</si>
  <si>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</si>
  <si>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</si>
  <si>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</si>
  <si>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</si>
  <si>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</si>
  <si>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</si>
  <si>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</si>
  <si>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</si>
  <si>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</si>
  <si>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</si>
  <si>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</si>
  <si>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</si>
  <si>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</si>
  <si>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</si>
  <si>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</si>
  <si>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</si>
  <si>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</si>
  <si>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</si>
  <si>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</si>
  <si>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</si>
  <si>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</si>
  <si>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</si>
  <si>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</si>
  <si>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</si>
  <si>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</si>
  <si>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</si>
  <si>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</si>
  <si>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</si>
  <si>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</si>
  <si>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</si>
  <si>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</si>
  <si>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</si>
  <si>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</si>
  <si>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</si>
  <si>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</si>
  <si>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</si>
  <si>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</si>
  <si>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</si>
  <si>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</si>
  <si>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</si>
  <si>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</si>
  <si>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</si>
  <si>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</si>
  <si>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</si>
  <si>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</si>
  <si>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</si>
  <si>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</si>
  <si>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</si>
  <si>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</si>
  <si>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</si>
  <si>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</si>
  <si>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</si>
  <si>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</si>
  <si>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</si>
  <si>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</si>
  <si>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</si>
  <si>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</si>
  <si>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</si>
  <si>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</si>
  <si>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</si>
  <si>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</si>
  <si>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</si>
  <si>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</si>
  <si>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</si>
  <si>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</si>
  <si>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</si>
  <si>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</si>
  <si>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</si>
  <si>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</si>
  <si>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</si>
  <si>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</si>
  <si>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</si>
  <si>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</si>
  <si>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</si>
  <si>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</si>
  <si>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</si>
  <si>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</si>
  <si>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</si>
  <si>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</si>
  <si>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</si>
  <si>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</si>
  <si>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</si>
  <si>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</si>
  <si>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</si>
  <si>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</si>
  <si>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</si>
  <si>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</si>
  <si>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</si>
  <si>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</si>
  <si>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</si>
  <si>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</si>
  <si>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</si>
  <si>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</si>
  <si>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</si>
  <si>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</si>
  <si>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</si>
  <si>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</si>
  <si>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</si>
  <si>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</si>
  <si>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</si>
  <si>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</si>
  <si>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</si>
  <si>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</si>
  <si>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</si>
  <si>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</si>
  <si>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</si>
  <si>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</si>
  <si>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</si>
  <si>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</si>
  <si>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</si>
  <si>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</si>
  <si>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</si>
  <si>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</si>
  <si>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</si>
  <si>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</si>
  <si>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</si>
  <si>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</si>
  <si>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</si>
  <si>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</si>
  <si>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</si>
  <si>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</si>
  <si>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</si>
  <si>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</si>
  <si>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</si>
  <si>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</si>
  <si>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</si>
  <si>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</si>
  <si>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</si>
  <si>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</si>
  <si>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</si>
  <si>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</si>
  <si>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</si>
  <si>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</si>
  <si>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</si>
  <si>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</si>
  <si>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</si>
  <si>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</si>
  <si>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</si>
  <si>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</si>
  <si>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</si>
  <si>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</si>
  <si>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</si>
  <si>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</si>
  <si>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</si>
  <si>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</si>
  <si>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</si>
  <si>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</si>
  <si>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</si>
  <si>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</si>
  <si>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</si>
  <si>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</si>
  <si>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</si>
  <si>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</si>
  <si>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</si>
  <si>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</si>
  <si>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</si>
  <si>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</si>
  <si>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</si>
  <si>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</si>
  <si>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</si>
  <si>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</si>
  <si>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</si>
  <si>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</si>
  <si>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</si>
  <si>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</si>
  <si>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</si>
  <si>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</si>
  <si>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</si>
  <si>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</si>
  <si>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</si>
  <si>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</si>
  <si>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</si>
  <si>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</si>
  <si>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</si>
  <si>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</si>
  <si>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</si>
  <si>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</si>
  <si>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</si>
  <si>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</si>
  <si>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</si>
  <si>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</si>
  <si>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</si>
  <si>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</si>
  <si>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</si>
  <si>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</si>
  <si>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</si>
  <si>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</si>
  <si>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</si>
  <si>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</si>
  <si>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</si>
  <si>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</si>
  <si>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</si>
  <si>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</si>
  <si>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</si>
  <si>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</si>
  <si>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</si>
  <si>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</si>
  <si>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</si>
  <si>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</si>
  <si>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</si>
  <si>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</si>
  <si>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</si>
  <si>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</si>
  <si>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</si>
  <si>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</si>
  <si>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</si>
  <si>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</si>
  <si>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</si>
  <si>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</si>
  <si>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</si>
  <si>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</si>
  <si>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</si>
  <si>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</si>
  <si>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</si>
  <si>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</si>
  <si>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</si>
  <si>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</si>
  <si>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</si>
  <si>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</si>
  <si>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</si>
  <si>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</si>
  <si>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</si>
  <si>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</si>
  <si>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</si>
  <si>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</si>
  <si>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</si>
  <si>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</si>
  <si>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</si>
  <si>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</si>
  <si>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</si>
  <si>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</si>
  <si>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</si>
  <si>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</si>
  <si>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</si>
  <si>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</si>
  <si>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</si>
  <si>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</si>
  <si>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</si>
  <si>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</si>
  <si>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</si>
  <si>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</si>
  <si>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</si>
  <si>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</si>
  <si>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</si>
  <si>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</si>
  <si>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</si>
  <si>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</si>
  <si>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</si>
  <si>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</si>
  <si>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</si>
  <si>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</si>
  <si>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</si>
  <si>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</si>
  <si>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</si>
  <si>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</si>
  <si>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</si>
  <si>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</si>
  <si>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</si>
  <si>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</si>
  <si>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</si>
  <si>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</si>
  <si>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</si>
  <si>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</si>
  <si>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</si>
  <si>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</si>
  <si>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</si>
  <si>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</si>
  <si>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</si>
  <si>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</si>
  <si>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</si>
  <si>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</si>
  <si>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</si>
  <si>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</si>
  <si>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</si>
  <si>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</si>
  <si>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</si>
  <si>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</si>
  <si>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</si>
  <si>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</si>
  <si>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</si>
  <si>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</si>
  <si>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</si>
  <si>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</si>
  <si>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</si>
  <si>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</si>
  <si>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</si>
  <si>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</si>
  <si>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</si>
  <si>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</si>
  <si>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</si>
  <si>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</si>
  <si>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</si>
  <si>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</si>
  <si>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</si>
  <si>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</si>
  <si>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</si>
  <si>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</si>
  <si>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</si>
  <si>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</si>
  <si>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</si>
  <si>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</si>
  <si>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</si>
  <si>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</si>
  <si>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</si>
  <si>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</si>
  <si>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</si>
  <si>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</si>
  <si>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</si>
  <si>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</si>
  <si>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</si>
  <si>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</si>
  <si>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</si>
  <si>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</si>
  <si>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</si>
  <si>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</si>
  <si>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</si>
  <si>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</si>
  <si>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</si>
  <si>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</si>
  <si>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</si>
  <si>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</si>
  <si>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</si>
  <si>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</si>
  <si>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</si>
  <si>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</si>
  <si>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</si>
  <si>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</si>
  <si>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</si>
  <si>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</si>
  <si>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</si>
  <si>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</si>
  <si>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</si>
  <si>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</si>
  <si>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</si>
  <si>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</si>
  <si>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</si>
  <si>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</si>
  <si>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</si>
  <si>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</si>
  <si>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</si>
  <si>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</si>
  <si>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</si>
  <si>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</si>
  <si>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</si>
  <si>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</si>
  <si>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</si>
  <si>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</si>
  <si>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</si>
  <si>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</si>
  <si>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</si>
  <si>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</si>
  <si>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</si>
  <si>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</si>
  <si>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</si>
  <si>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</si>
  <si>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</si>
  <si>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</si>
  <si>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</si>
  <si>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</si>
  <si>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</si>
  <si>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</si>
  <si>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</si>
  <si>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</si>
  <si>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</si>
  <si>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</si>
  <si>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</si>
  <si>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</si>
  <si>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</si>
  <si>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</si>
  <si>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</si>
  <si>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</si>
  <si>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</si>
  <si>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</si>
  <si>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</si>
  <si>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</si>
  <si>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</si>
  <si>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</si>
  <si>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</si>
  <si>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</si>
  <si>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</si>
  <si>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</si>
  <si>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</si>
  <si>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</si>
  <si>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</si>
  <si>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</si>
  <si>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</si>
  <si>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</si>
  <si>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</si>
  <si>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</si>
  <si>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</si>
  <si>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</si>
  <si>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</si>
  <si>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</si>
  <si>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</si>
  <si>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</si>
  <si>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</si>
  <si>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</si>
  <si>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</si>
  <si>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</si>
  <si>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</si>
  <si>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</si>
  <si>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</si>
  <si>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</si>
  <si>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</si>
  <si>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</si>
  <si>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</si>
  <si>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</si>
  <si>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</si>
  <si>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</si>
  <si>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</si>
  <si>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</si>
  <si>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</si>
  <si>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</si>
  <si>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</si>
  <si>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</si>
  <si>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</si>
  <si>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</si>
  <si>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</si>
  <si>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</si>
  <si>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</si>
  <si>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</si>
  <si>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</si>
  <si>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</si>
  <si>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</si>
  <si>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</si>
  <si>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</si>
  <si>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</si>
  <si>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</si>
  <si>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</si>
  <si>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</si>
  <si>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</si>
  <si>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</si>
  <si>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</si>
  <si>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</si>
  <si>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</si>
  <si>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</si>
  <si>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</si>
  <si>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</si>
  <si>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</si>
  <si>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</si>
  <si>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</si>
  <si>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</si>
  <si>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</si>
  <si>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</si>
  <si>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</si>
  <si>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</si>
  <si>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</si>
  <si>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</si>
  <si>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</si>
  <si>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</si>
  <si>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</si>
  <si>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</si>
  <si>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</si>
  <si>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</si>
  <si>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</si>
  <si>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</si>
  <si>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</si>
  <si>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</si>
  <si>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</si>
  <si>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</si>
  <si>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</si>
  <si>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</si>
  <si>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</si>
  <si>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</si>
  <si>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</si>
  <si>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</si>
  <si>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</si>
  <si>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</si>
  <si>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</si>
  <si>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</si>
  <si>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</si>
  <si>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</si>
  <si>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</si>
  <si>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</si>
  <si>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</si>
  <si>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</si>
  <si>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</si>
  <si>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</si>
  <si>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</si>
  <si>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</si>
  <si>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</si>
  <si>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</si>
  <si>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</si>
  <si>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</si>
  <si>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</si>
  <si>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</si>
  <si>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</si>
  <si>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</si>
  <si>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</si>
  <si>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</si>
  <si>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</si>
  <si>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</si>
  <si>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</si>
  <si>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</si>
  <si>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</si>
  <si>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</si>
  <si>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</si>
  <si>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</si>
  <si>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</si>
  <si>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</si>
  <si>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</si>
  <si>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</si>
  <si>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</si>
  <si>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</si>
  <si>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</si>
  <si>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</si>
  <si>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</si>
  <si>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</si>
  <si>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</si>
  <si>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</si>
  <si>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</si>
  <si>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</si>
  <si>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</si>
  <si>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</si>
  <si>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</si>
  <si>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</si>
  <si>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</si>
  <si>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</si>
  <si>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</si>
  <si>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</si>
  <si>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</si>
  <si>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</si>
  <si>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</si>
  <si>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</si>
  <si>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</si>
  <si>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</si>
  <si>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</si>
  <si>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</si>
  <si>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</si>
  <si>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</si>
  <si>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</si>
  <si>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</si>
  <si>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</si>
  <si>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</si>
  <si>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</si>
  <si>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</si>
  <si>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</si>
  <si>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</si>
  <si>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</si>
  <si>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</si>
  <si>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</si>
  <si>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</si>
  <si>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</si>
  <si>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</si>
  <si>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</si>
  <si>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</si>
  <si>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</si>
  <si>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</si>
  <si>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</si>
  <si>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</si>
  <si>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</si>
  <si>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</si>
  <si>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</si>
  <si>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</si>
  <si>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</si>
  <si>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</si>
  <si>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</si>
  <si>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</si>
  <si>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</si>
  <si>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</si>
  <si>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</si>
  <si>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</si>
  <si>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</si>
  <si>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</si>
  <si>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</si>
  <si>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</si>
  <si>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</si>
  <si>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</si>
  <si>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</si>
  <si>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</si>
  <si>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</si>
  <si>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</si>
  <si>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</si>
  <si>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</si>
  <si>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</si>
  <si>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</si>
  <si>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</si>
  <si>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</si>
  <si>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</si>
  <si>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</si>
  <si>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</si>
  <si>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</si>
  <si>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</si>
  <si>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</si>
  <si>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</si>
  <si>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</si>
  <si>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</si>
  <si>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</si>
  <si>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</si>
  <si>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</si>
  <si>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</si>
  <si>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</si>
  <si>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</si>
  <si>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</si>
  <si>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</si>
  <si>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</si>
  <si>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</si>
  <si>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</si>
  <si>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</si>
  <si>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</si>
  <si>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</si>
  <si>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</si>
  <si>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</si>
  <si>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</si>
  <si>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</si>
  <si>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</si>
  <si>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</si>
  <si>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</si>
  <si>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</si>
  <si>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</si>
  <si>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</si>
  <si>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</si>
  <si>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</si>
  <si>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</si>
  <si>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</si>
  <si>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</si>
  <si>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</si>
  <si>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</si>
  <si>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</si>
  <si>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</si>
  <si>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</si>
  <si>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</si>
  <si>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</si>
  <si>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</si>
  <si>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</si>
  <si>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</si>
  <si>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</si>
  <si>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</si>
  <si>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</si>
  <si>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</si>
  <si>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</si>
  <si>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</si>
  <si>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</si>
  <si>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</si>
  <si>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</si>
  <si>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</si>
  <si>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</si>
  <si>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</si>
  <si>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</si>
  <si>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</si>
  <si>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</si>
  <si>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</si>
  <si>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</si>
  <si>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</si>
  <si>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</si>
  <si>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</si>
  <si>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</si>
  <si>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</si>
  <si>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</si>
  <si>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</si>
  <si>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</si>
  <si>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</si>
  <si>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</si>
  <si>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</si>
  <si>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</si>
  <si>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</si>
  <si>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</si>
  <si>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</si>
  <si>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</si>
  <si>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</si>
  <si>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</si>
  <si>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</si>
  <si>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</si>
  <si>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</si>
  <si>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</si>
  <si>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</si>
  <si>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</si>
  <si>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</si>
  <si>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</si>
  <si>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</si>
  <si>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</si>
  <si>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</si>
  <si>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</si>
  <si>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</si>
  <si>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</si>
  <si>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</si>
  <si>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</si>
  <si>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</si>
  <si>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</si>
  <si>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</si>
  <si>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</si>
  <si>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</si>
  <si>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</si>
  <si>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</si>
  <si>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</si>
  <si>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</si>
  <si>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</si>
  <si>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</si>
  <si>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</si>
  <si>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</si>
  <si>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</si>
  <si>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</si>
  <si>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</si>
  <si>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</si>
  <si>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</si>
  <si>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</si>
  <si>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</si>
  <si>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</si>
  <si>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</si>
  <si>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</si>
  <si>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</si>
  <si>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</si>
  <si>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</si>
  <si>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</si>
  <si>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</si>
  <si>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</si>
  <si>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</si>
  <si>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</si>
  <si>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</si>
  <si>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</si>
  <si>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</si>
  <si>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</si>
  <si>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</si>
  <si>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</si>
  <si>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</si>
  <si>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</si>
  <si>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</si>
  <si>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</si>
  <si>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</si>
  <si>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</si>
  <si>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</si>
  <si>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</si>
  <si>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</si>
  <si>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</si>
  <si>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</si>
  <si>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</si>
  <si>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</si>
  <si>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</si>
  <si>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</si>
  <si>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</si>
  <si>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</si>
  <si>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</si>
  <si>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</si>
  <si>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</si>
  <si>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</si>
  <si>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</si>
  <si>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</si>
  <si>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</si>
  <si>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</si>
  <si>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</si>
  <si>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</si>
  <si>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</si>
  <si>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</si>
  <si>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</si>
  <si>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</si>
  <si>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</si>
  <si>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</si>
  <si>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</si>
  <si>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</si>
  <si>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</si>
  <si>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</si>
  <si>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</si>
  <si>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</si>
  <si>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</si>
  <si>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</si>
  <si>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</si>
  <si>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</si>
  <si>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</si>
  <si>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</si>
  <si>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</si>
  <si>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</si>
  <si>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</si>
  <si>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</si>
  <si>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</si>
  <si>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</si>
  <si>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</si>
  <si>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</si>
  <si>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</si>
  <si>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</si>
  <si>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</si>
  <si>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</si>
  <si>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</si>
  <si>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</si>
  <si>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</si>
  <si>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</si>
  <si>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</si>
  <si>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</si>
  <si>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</si>
  <si>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</si>
  <si>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</si>
  <si>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</si>
  <si>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</si>
  <si>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</si>
  <si>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</si>
  <si>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</si>
  <si>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</si>
  <si>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</si>
  <si>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</si>
  <si>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</si>
  <si>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</si>
  <si>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</si>
  <si>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</si>
  <si>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</si>
  <si>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</si>
  <si>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</si>
  <si>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</si>
  <si>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</si>
  <si>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</si>
  <si>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</si>
  <si>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</si>
  <si>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</si>
  <si>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</si>
  <si>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</si>
  <si>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</si>
  <si>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</si>
  <si>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</si>
  <si>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</si>
  <si>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</si>
  <si>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</si>
  <si>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</si>
  <si>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</si>
  <si>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</si>
  <si>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</si>
  <si>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</si>
  <si>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</si>
  <si>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</si>
  <si>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</si>
  <si>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</si>
  <si>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</si>
  <si>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</si>
  <si>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</si>
  <si>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</si>
  <si>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</si>
  <si>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</si>
  <si>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</si>
  <si>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</si>
  <si>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</si>
  <si>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</si>
  <si>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</si>
  <si>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</si>
  <si>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</si>
  <si>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</si>
  <si>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</si>
  <si>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</si>
  <si>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</si>
  <si>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</si>
  <si>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</si>
  <si>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</si>
  <si>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</si>
  <si>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</si>
  <si>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</si>
  <si>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</si>
  <si>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</si>
  <si>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</si>
  <si>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</si>
  <si>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</si>
  <si>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</si>
  <si>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</si>
  <si>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</si>
  <si>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</si>
  <si>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</si>
  <si>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</si>
  <si>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</si>
  <si>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</si>
  <si>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</si>
  <si>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</si>
  <si>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</si>
  <si>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</si>
  <si>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</si>
  <si>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</si>
  <si>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</si>
  <si>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</si>
  <si>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</si>
  <si>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</si>
  <si>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</si>
  <si>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</si>
  <si>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</si>
  <si>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</si>
  <si>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</si>
  <si>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</si>
  <si>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</si>
  <si>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</si>
  <si>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</si>
  <si>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</si>
  <si>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</si>
  <si>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</si>
  <si>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</si>
  <si>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</si>
  <si>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</si>
  <si>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</si>
  <si>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</si>
  <si>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</si>
  <si>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</si>
  <si>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</si>
  <si>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</si>
  <si>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</si>
  <si>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</si>
  <si>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</si>
  <si>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</si>
  <si>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</si>
  <si>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</si>
  <si>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</si>
  <si>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</si>
  <si>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</si>
  <si>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</si>
  <si>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</si>
  <si>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</si>
  <si>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</si>
  <si>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</si>
  <si>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</si>
  <si>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</si>
  <si>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</si>
  <si>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</si>
  <si>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</si>
  <si>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</si>
  <si>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</si>
  <si>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</si>
  <si>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</si>
  <si>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</si>
  <si>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</si>
  <si>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</si>
  <si>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</si>
  <si>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</si>
  <si>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</si>
  <si>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</si>
  <si>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</si>
  <si>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</si>
  <si>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</si>
  <si>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</si>
  <si>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</si>
  <si>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</si>
  <si>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</si>
  <si>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</si>
  <si>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</si>
  <si>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</si>
  <si>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</si>
  <si>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</si>
  <si>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</si>
  <si>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</si>
  <si>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</si>
  <si>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</si>
  <si>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</si>
  <si>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</si>
  <si>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</si>
  <si>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</si>
  <si>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</si>
  <si>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</si>
  <si>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</si>
  <si>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</si>
  <si>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</si>
  <si>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</si>
  <si>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</si>
  <si>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</si>
  <si>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</si>
  <si>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</si>
  <si>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</si>
  <si>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</si>
  <si>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</si>
  <si>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</si>
  <si>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</si>
  <si>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</si>
  <si>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</si>
  <si>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</si>
  <si>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</si>
  <si>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</si>
  <si>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</si>
  <si>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</si>
  <si>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</si>
  <si>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</si>
  <si>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</si>
  <si>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</si>
  <si>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</si>
  <si>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</si>
  <si>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</si>
  <si>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</si>
  <si>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</si>
  <si>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</si>
  <si>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</si>
  <si>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</si>
  <si>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</si>
  <si>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</si>
  <si>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</si>
  <si>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</si>
  <si>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</si>
  <si>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</si>
  <si>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</si>
  <si>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</si>
  <si>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</si>
  <si>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</si>
  <si>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</si>
  <si>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</si>
  <si>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</si>
  <si>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</si>
  <si>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</si>
  <si>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</si>
  <si>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</si>
  <si>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</si>
  <si>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</si>
  <si>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</si>
  <si>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</si>
  <si>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</si>
  <si>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</si>
  <si>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</si>
  <si>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</si>
  <si>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</si>
  <si>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</si>
  <si>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</si>
  <si>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</si>
  <si>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</si>
  <si>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</si>
  <si>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</si>
  <si>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</si>
  <si>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</si>
  <si>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</si>
  <si>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</si>
  <si>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</si>
  <si>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</si>
  <si>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</si>
  <si>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</si>
  <si>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</si>
  <si>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</si>
  <si>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</si>
  <si>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</si>
  <si>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</si>
  <si>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</si>
  <si>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</si>
  <si>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</si>
  <si>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</si>
  <si>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</si>
  <si>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</si>
  <si>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</si>
  <si>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</si>
  <si>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</si>
  <si>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</si>
  <si>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</si>
  <si>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</si>
  <si>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</si>
  <si>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</si>
  <si>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</si>
  <si>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</si>
  <si>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</si>
  <si>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</si>
  <si>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</si>
  <si>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</si>
  <si>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</si>
  <si>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</si>
  <si>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</si>
  <si>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</si>
  <si>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</si>
  <si>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</si>
  <si>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</si>
  <si>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</si>
  <si>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</si>
  <si>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</si>
  <si>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</si>
  <si>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</si>
  <si>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</si>
  <si>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</si>
  <si>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</si>
  <si>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</si>
  <si>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</si>
  <si>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</si>
  <si>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</si>
  <si>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</si>
  <si>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</si>
  <si>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</si>
  <si>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</si>
  <si>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</si>
  <si>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</si>
  <si>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</si>
  <si>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</si>
  <si>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</si>
  <si>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</si>
  <si>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</si>
  <si>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</si>
  <si>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</si>
  <si>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</si>
  <si>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</si>
  <si>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</si>
  <si>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</si>
  <si>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</si>
  <si>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</si>
  <si>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</si>
  <si>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</si>
  <si>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</si>
  <si>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</si>
  <si>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</si>
  <si>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</si>
  <si>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</si>
  <si>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</si>
  <si>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</si>
  <si>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</si>
  <si>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</si>
  <si>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</si>
  <si>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</si>
  <si>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</si>
  <si>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</si>
  <si>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</si>
  <si>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</si>
  <si>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</si>
  <si>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</si>
  <si>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</si>
  <si>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</si>
  <si>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</si>
  <si>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</si>
  <si>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</si>
  <si>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</si>
  <si>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</si>
  <si>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</si>
  <si>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</si>
  <si>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</si>
  <si>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</si>
  <si>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</si>
  <si>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</si>
  <si>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</si>
  <si>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</si>
  <si>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</si>
  <si>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</si>
  <si>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</si>
  <si>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</si>
  <si>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</si>
  <si>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</si>
  <si>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</si>
  <si>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</si>
  <si>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</si>
  <si>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</si>
  <si>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</si>
  <si>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</si>
  <si>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</si>
  <si>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</si>
  <si>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</si>
  <si>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</si>
  <si>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</si>
  <si>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</si>
  <si>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</si>
  <si>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</si>
  <si>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</si>
  <si>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</si>
  <si>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</si>
  <si>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</si>
  <si>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</si>
  <si>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</si>
  <si>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</si>
  <si>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</si>
  <si>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</si>
  <si>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</si>
  <si>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</si>
  <si>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</si>
  <si>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</si>
  <si>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</si>
  <si>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</si>
  <si>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</si>
  <si>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</si>
  <si>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</si>
  <si>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</si>
  <si>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</si>
  <si>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</si>
  <si>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</si>
  <si>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</si>
  <si>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</si>
  <si>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</si>
  <si>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</si>
  <si>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</si>
  <si>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</si>
  <si>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</si>
  <si>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</si>
  <si>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</si>
  <si>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</si>
  <si>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</si>
  <si>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</si>
  <si>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</si>
  <si>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</si>
  <si>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</si>
  <si>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</si>
  <si>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</si>
  <si>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</si>
  <si>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</si>
  <si>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</si>
  <si>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</si>
  <si>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</si>
  <si>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</si>
  <si>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</si>
  <si>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</si>
  <si>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</si>
  <si>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</si>
  <si>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</si>
  <si>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</si>
  <si>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</si>
  <si>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</si>
  <si>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</si>
  <si>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</si>
  <si>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</si>
  <si>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</si>
  <si>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</si>
  <si>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</si>
  <si>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</si>
  <si>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</si>
  <si>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</si>
  <si>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</si>
  <si>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</si>
  <si>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</si>
  <si>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</si>
  <si>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</si>
  <si>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</si>
  <si>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</si>
  <si>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</si>
  <si>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</si>
  <si>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</si>
  <si>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</si>
  <si>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</si>
  <si>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</si>
  <si>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</si>
  <si>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</si>
  <si>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</si>
  <si>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</si>
  <si>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</si>
  <si>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</si>
  <si>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</si>
  <si>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</si>
  <si>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</si>
  <si>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</si>
  <si>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</si>
  <si>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</si>
  <si>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</si>
  <si>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</si>
  <si>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</si>
  <si>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</si>
  <si>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</si>
  <si>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</si>
  <si>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</si>
  <si>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</si>
  <si>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</si>
  <si>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</si>
  <si>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</si>
  <si>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</si>
  <si>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</si>
  <si>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</si>
  <si>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</si>
  <si>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</si>
  <si>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</si>
  <si>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</si>
  <si>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</si>
  <si>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</si>
  <si>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</si>
  <si>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</si>
  <si>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</si>
  <si>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</si>
  <si>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</si>
  <si>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</si>
  <si>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</si>
  <si>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</si>
  <si>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</si>
  <si>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</si>
  <si>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</si>
  <si>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</si>
  <si>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</si>
  <si>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</si>
  <si>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</si>
  <si>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</si>
  <si>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</si>
  <si>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</si>
  <si>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</si>
  <si>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</si>
  <si>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</si>
  <si>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</si>
  <si>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</si>
  <si>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</si>
  <si>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</si>
  <si>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</si>
  <si>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</si>
  <si>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</si>
  <si>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</si>
  <si>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</si>
  <si>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</si>
  <si>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</si>
  <si>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</si>
  <si>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</si>
  <si>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</si>
  <si>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</si>
  <si>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</si>
  <si>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</si>
  <si>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</si>
  <si>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</si>
  <si>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</si>
  <si>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</si>
  <si>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</si>
  <si>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</si>
  <si>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</si>
  <si>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</si>
  <si>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</si>
  <si>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</si>
  <si>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</si>
  <si>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</si>
  <si>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</si>
  <si>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</si>
  <si>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</si>
  <si>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</si>
  <si>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</si>
  <si>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</si>
  <si>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</si>
  <si>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</si>
  <si>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</si>
  <si>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</si>
  <si>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</si>
  <si>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</si>
  <si>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</si>
  <si>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</si>
  <si>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</si>
  <si>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</si>
  <si>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</si>
  <si>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</si>
  <si>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</si>
  <si>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</si>
  <si>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</si>
  <si>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</si>
  <si>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</si>
  <si>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</si>
  <si>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</si>
  <si>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</si>
  <si>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</si>
  <si>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</si>
  <si>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</si>
  <si>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</si>
  <si>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</si>
  <si>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</si>
  <si>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</si>
  <si>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</si>
  <si>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</si>
  <si>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</si>
  <si>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</si>
  <si>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</si>
  <si>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</si>
  <si>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</si>
  <si>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</si>
  <si>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</si>
  <si>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</si>
  <si>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</si>
  <si>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</si>
  <si>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</si>
  <si>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</si>
  <si>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</si>
  <si>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</si>
  <si>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</si>
  <si>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</si>
  <si>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</si>
  <si>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</si>
  <si>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</si>
  <si>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</si>
  <si>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</si>
  <si>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</si>
  <si>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</si>
  <si>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</si>
  <si>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</si>
  <si>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</si>
  <si>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</si>
  <si>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</si>
  <si>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</si>
  <si>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</si>
  <si>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</si>
  <si>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</si>
  <si>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</si>
  <si>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</si>
  <si>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</si>
  <si>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</si>
  <si>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</si>
  <si>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</si>
  <si>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</si>
  <si>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</si>
  <si>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</si>
  <si>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</si>
  <si>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</si>
  <si>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</si>
  <si>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</si>
  <si>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</si>
  <si>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</si>
  <si>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</si>
  <si>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</si>
  <si>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</si>
  <si>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</si>
  <si>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</si>
  <si>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</si>
  <si>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</si>
  <si>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</si>
  <si>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</si>
  <si>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</si>
  <si>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</si>
  <si>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</si>
  <si>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</si>
  <si>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</si>
  <si>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</si>
  <si>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</si>
  <si>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</si>
  <si>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</si>
  <si>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</si>
  <si>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</si>
  <si>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</si>
  <si>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</si>
  <si>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</si>
  <si>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</si>
  <si>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</si>
  <si>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</si>
  <si>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</si>
  <si>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</si>
  <si>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</si>
  <si>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</si>
  <si>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</si>
  <si>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</si>
  <si>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</si>
  <si>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</si>
  <si>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</si>
  <si>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</si>
  <si>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</si>
  <si>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</si>
  <si>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</si>
  <si>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</si>
  <si>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</si>
  <si>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</si>
  <si>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</si>
  <si>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</si>
  <si>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</si>
  <si>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</si>
  <si>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</si>
  <si>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</si>
  <si>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</si>
  <si>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</si>
  <si>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</si>
  <si>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</si>
  <si>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</si>
  <si>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</si>
  <si>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</si>
  <si>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</si>
  <si>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</si>
  <si>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</si>
  <si>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</si>
  <si>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</si>
  <si>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</si>
  <si>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</si>
  <si>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</si>
  <si>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</si>
  <si>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</si>
  <si>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</si>
  <si>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</si>
  <si>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</si>
  <si>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</si>
  <si>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</si>
  <si>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</si>
  <si>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</si>
  <si>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</si>
  <si>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</si>
  <si>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</si>
  <si>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</si>
  <si>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</si>
  <si>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</si>
  <si>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</si>
  <si>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</si>
  <si>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</si>
  <si>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</si>
  <si>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</si>
  <si>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</si>
  <si>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</si>
  <si>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</si>
  <si>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</si>
  <si>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</si>
  <si>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</si>
  <si>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</si>
  <si>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</si>
  <si>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</si>
  <si>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</si>
  <si>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</si>
  <si>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</si>
  <si>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</si>
  <si>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</si>
  <si>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</si>
  <si>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</si>
  <si>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</si>
  <si>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</si>
  <si>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</si>
  <si>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</si>
  <si>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</si>
  <si>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</si>
  <si>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</si>
  <si>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</si>
  <si>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</si>
  <si>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</si>
  <si>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</si>
  <si>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</si>
  <si>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</si>
  <si>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</si>
  <si>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</si>
  <si>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</si>
  <si>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</si>
  <si>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</si>
  <si>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</si>
  <si>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</si>
  <si>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</si>
  <si>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</si>
  <si>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</si>
  <si>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</si>
  <si>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</si>
  <si>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</si>
  <si>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</si>
  <si>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</si>
  <si>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</si>
  <si>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</si>
  <si>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</si>
  <si>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</si>
  <si>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</si>
  <si>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</si>
  <si>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</si>
  <si>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</si>
  <si>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</si>
  <si>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</si>
  <si>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</si>
  <si>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</si>
  <si>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</si>
  <si>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</si>
  <si>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</si>
  <si>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</si>
  <si>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</si>
  <si>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</si>
  <si>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</si>
  <si>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</si>
  <si>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</si>
  <si>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</si>
  <si>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</si>
  <si>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</si>
  <si>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</si>
  <si>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</si>
  <si>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</si>
  <si>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</si>
  <si>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</si>
  <si>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</si>
  <si>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</si>
  <si>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</si>
  <si>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</si>
  <si>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</si>
  <si>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</si>
  <si>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</si>
  <si>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</si>
  <si>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</si>
  <si>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</si>
  <si>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</si>
  <si>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</si>
  <si>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</si>
  <si>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</si>
  <si>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</si>
  <si>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</si>
  <si>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</si>
  <si>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</si>
  <si>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</si>
  <si>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</si>
  <si>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</si>
  <si>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</si>
  <si>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</si>
  <si>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</si>
  <si>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</si>
  <si>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</si>
  <si>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</si>
  <si>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</si>
  <si>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</si>
  <si>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</si>
  <si>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</si>
  <si>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</si>
  <si>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</si>
  <si>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</si>
  <si>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</si>
  <si>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</si>
  <si>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</si>
  <si>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</si>
  <si>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</si>
  <si>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</si>
  <si>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</si>
  <si>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</si>
  <si>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</si>
  <si>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</si>
  <si>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</si>
  <si>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</si>
  <si>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</si>
  <si>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</si>
  <si>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</si>
  <si>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</si>
  <si>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</si>
  <si>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</si>
  <si>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</si>
  <si>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</si>
  <si>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</si>
  <si>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</si>
  <si>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</si>
  <si>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</si>
  <si>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</si>
  <si>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</si>
  <si>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</si>
  <si>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</si>
  <si>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</si>
  <si>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</si>
  <si>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</si>
  <si>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</si>
  <si>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</si>
  <si>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</si>
  <si>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</si>
  <si>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</si>
  <si>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</si>
  <si>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</si>
  <si>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</si>
  <si>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</si>
  <si>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</si>
  <si>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</si>
  <si>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</si>
  <si>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</si>
  <si>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</si>
  <si>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</si>
  <si>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</si>
  <si>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</si>
  <si>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</si>
  <si>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</si>
  <si>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</si>
  <si>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</si>
  <si>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</si>
  <si>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</si>
  <si>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</si>
  <si>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</si>
  <si>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</si>
  <si>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</si>
  <si>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</si>
  <si>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</si>
  <si>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</si>
  <si>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</si>
  <si>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</si>
  <si>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</si>
  <si>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</si>
  <si>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</si>
  <si>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</si>
  <si>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</si>
  <si>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</si>
  <si>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</si>
  <si>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</si>
  <si>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</si>
  <si>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</si>
  <si>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</si>
  <si>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</si>
  <si>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</si>
  <si>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</si>
  <si>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</si>
  <si>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</si>
  <si>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</si>
  <si>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</si>
  <si>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</si>
  <si>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</si>
  <si>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</si>
  <si>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</si>
  <si>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</si>
  <si>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</si>
  <si>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</si>
  <si>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</si>
  <si>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</si>
  <si>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</si>
  <si>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</si>
  <si>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</si>
  <si>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</si>
  <si>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</si>
  <si>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</si>
  <si>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</si>
  <si>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</si>
  <si>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</si>
  <si>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</si>
  <si>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</si>
  <si>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</si>
  <si>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</si>
  <si>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</si>
  <si>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</si>
  <si>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</si>
  <si>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</si>
  <si>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</si>
  <si>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</si>
  <si>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</si>
  <si>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</si>
  <si>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</si>
  <si>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</si>
  <si>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</si>
  <si>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</si>
  <si>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</si>
  <si>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</si>
  <si>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</si>
  <si>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</si>
  <si>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</si>
  <si>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</si>
  <si>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</si>
  <si>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</si>
  <si>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</si>
  <si>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</si>
  <si>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</si>
  <si>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</si>
  <si>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</si>
  <si>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</si>
  <si>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</si>
  <si>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</si>
  <si>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</si>
  <si>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</si>
  <si>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</si>
  <si>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</si>
  <si>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</si>
  <si>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</si>
  <si>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</si>
  <si>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</si>
  <si>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</si>
  <si>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</si>
  <si>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</si>
  <si>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</si>
  <si>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</si>
  <si>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</si>
  <si>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</si>
  <si>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</si>
  <si>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</si>
  <si>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</si>
  <si>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</si>
  <si>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</si>
  <si>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</si>
  <si>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</si>
  <si>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</si>
  <si>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</si>
  <si>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</si>
  <si>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</si>
  <si>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</si>
  <si>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</si>
  <si>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</si>
  <si>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</si>
  <si>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</si>
  <si>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</si>
  <si>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</si>
  <si>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</si>
  <si>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</si>
  <si>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</si>
  <si>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</si>
  <si>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</si>
  <si>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</si>
  <si>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</si>
  <si>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</si>
  <si>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</si>
  <si>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</si>
  <si>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</si>
  <si>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</si>
  <si>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</si>
  <si>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</si>
  <si>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</si>
  <si>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</si>
  <si>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</si>
  <si>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</si>
  <si>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</si>
  <si>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</si>
  <si>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</si>
  <si>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</si>
  <si>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</si>
  <si>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</si>
  <si>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</si>
  <si>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</si>
  <si>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</si>
  <si>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</si>
  <si>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</si>
  <si>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</si>
  <si>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</si>
  <si>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</si>
  <si>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</si>
  <si>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</si>
  <si>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</si>
  <si>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</si>
  <si>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</si>
  <si>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</si>
  <si>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</si>
  <si>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</si>
  <si>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</si>
  <si>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</si>
  <si>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</si>
  <si>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</si>
  <si>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</si>
  <si>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</si>
  <si>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</si>
  <si>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</si>
  <si>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</si>
  <si>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</si>
  <si>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</si>
  <si>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</si>
  <si>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</si>
  <si>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</si>
  <si>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</si>
  <si>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</si>
  <si>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</si>
  <si>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</si>
  <si>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</si>
  <si>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</si>
  <si>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</si>
  <si>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</si>
  <si>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</si>
  <si>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</si>
  <si>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</si>
  <si>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</si>
  <si>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</si>
  <si>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</si>
  <si>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</si>
  <si>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</si>
  <si>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</si>
  <si>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</si>
  <si>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</si>
  <si>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</si>
  <si>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</si>
  <si>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</si>
  <si>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</si>
  <si>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</si>
  <si>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</si>
  <si>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</si>
  <si>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</si>
  <si>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</si>
  <si>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</si>
  <si>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</si>
  <si>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</si>
  <si>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</si>
  <si>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</si>
  <si>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</si>
  <si>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</si>
  <si>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</si>
  <si>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</si>
  <si>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</si>
  <si>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</si>
  <si>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</si>
  <si>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</si>
  <si>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</si>
  <si>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</si>
  <si>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</si>
  <si>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</si>
  <si>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</si>
  <si>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</si>
  <si>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</si>
  <si>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</si>
  <si>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</si>
  <si>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</si>
  <si>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</si>
  <si>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</si>
  <si>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</si>
  <si>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</si>
  <si>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</si>
  <si>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</si>
  <si>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</si>
  <si>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</si>
  <si>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</si>
  <si>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</si>
  <si>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</si>
  <si>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</si>
  <si>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</si>
  <si>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</si>
  <si>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</si>
  <si>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</si>
  <si>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</si>
  <si>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</si>
  <si>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</si>
  <si>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</si>
  <si>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</si>
  <si>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</si>
  <si>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</si>
  <si>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</si>
  <si>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</si>
  <si>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</si>
  <si>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</si>
  <si>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</si>
  <si>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</si>
  <si>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</si>
  <si>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</si>
  <si>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</si>
  <si>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</si>
  <si>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</si>
  <si>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</si>
  <si>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</si>
  <si>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</si>
  <si>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</si>
  <si>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</si>
  <si>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</si>
  <si>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</si>
  <si>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</si>
  <si>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</si>
  <si>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</si>
  <si>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</si>
  <si>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</si>
  <si>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</si>
  <si>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</si>
  <si>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</si>
  <si>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</si>
  <si>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</si>
  <si>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</si>
  <si>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</si>
  <si>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</si>
  <si>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</si>
  <si>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</si>
  <si>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</si>
  <si>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</si>
  <si>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</si>
  <si>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</si>
  <si>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</si>
  <si>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</si>
  <si>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</si>
  <si>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</si>
  <si>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</si>
  <si>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</si>
  <si>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</si>
  <si>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</si>
  <si>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</si>
  <si>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</si>
  <si>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</si>
  <si>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</si>
  <si>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</si>
  <si>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</si>
  <si>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</si>
  <si>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</si>
  <si>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</si>
  <si>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</si>
  <si>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</si>
  <si>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</si>
  <si>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</si>
  <si>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</si>
  <si>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</si>
  <si>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</si>
  <si>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</si>
  <si>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</si>
  <si>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</si>
  <si>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</si>
  <si>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</si>
  <si>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</si>
  <si>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</si>
  <si>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</si>
  <si>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</si>
  <si>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</si>
  <si>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</si>
  <si>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</si>
  <si>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</si>
  <si>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</si>
  <si>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</si>
  <si>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</si>
  <si>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</si>
  <si>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</si>
  <si>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</si>
  <si>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</si>
  <si>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</si>
  <si>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</si>
  <si>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</si>
  <si>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</si>
  <si>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</si>
  <si>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</si>
  <si>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</si>
  <si>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</si>
  <si>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</si>
  <si>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</si>
  <si>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</si>
  <si>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</si>
  <si>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</si>
  <si>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</si>
  <si>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</si>
  <si>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</si>
  <si>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</si>
  <si>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</si>
  <si>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</si>
  <si>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</si>
  <si>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</si>
  <si>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</si>
  <si>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</si>
  <si>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</si>
  <si>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</si>
  <si>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</si>
  <si>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</si>
  <si>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</si>
  <si>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</si>
  <si>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</si>
  <si>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</si>
  <si>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</si>
  <si>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</si>
  <si>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</si>
  <si>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</si>
  <si>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</si>
  <si>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</si>
  <si>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</si>
  <si>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</si>
  <si>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</si>
  <si>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</si>
  <si>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</si>
  <si>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</si>
  <si>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</si>
  <si>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</si>
  <si>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</si>
  <si>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</si>
  <si>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</si>
  <si>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</si>
  <si>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</si>
  <si>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</si>
  <si>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</si>
  <si>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</si>
  <si>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</si>
  <si>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</si>
  <si>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</si>
  <si>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</si>
  <si>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</si>
  <si>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</si>
  <si>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</si>
  <si>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</si>
  <si>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</si>
  <si>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</si>
  <si>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</si>
  <si>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</si>
  <si>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</si>
  <si>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</si>
  <si>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</si>
  <si>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</si>
  <si>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</si>
  <si>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</si>
  <si>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</si>
  <si>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</si>
  <si>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</si>
  <si>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</si>
  <si>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</si>
  <si>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</si>
  <si>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</si>
  <si>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</si>
  <si>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</si>
  <si>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</si>
  <si>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</si>
  <si>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</si>
  <si>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</si>
  <si>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</si>
  <si>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</si>
  <si>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</si>
  <si>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</si>
  <si>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</si>
  <si>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</si>
  <si>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</si>
  <si>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</si>
  <si>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</si>
  <si>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</si>
  <si>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</si>
  <si>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</si>
  <si>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</si>
  <si>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</si>
  <si>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</si>
  <si>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</si>
  <si>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</si>
  <si>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</si>
  <si>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</si>
  <si>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</si>
  <si>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</si>
  <si>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</si>
  <si>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</si>
  <si>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</si>
  <si>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</si>
  <si>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</si>
  <si>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</si>
  <si>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</si>
  <si>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</si>
  <si>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</si>
  <si>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</si>
  <si>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</si>
  <si>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</si>
  <si>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</si>
  <si>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</si>
  <si>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</si>
  <si>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</si>
  <si>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</si>
  <si>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</si>
  <si>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</si>
  <si>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</si>
  <si>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</si>
  <si>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</si>
  <si>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</si>
  <si>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</si>
  <si>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</si>
  <si>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</si>
  <si>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</si>
  <si>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</si>
  <si>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</si>
  <si>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</si>
  <si>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</si>
  <si>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</si>
  <si>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</si>
  <si>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</si>
  <si>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</si>
  <si>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</si>
  <si>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</si>
  <si>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</si>
  <si>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</si>
  <si>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</si>
  <si>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</si>
  <si>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</si>
  <si>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</si>
  <si>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</si>
  <si>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</si>
  <si>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</si>
  <si>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</si>
  <si>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</si>
  <si>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</si>
  <si>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</si>
  <si>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</si>
  <si>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</si>
  <si>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</si>
  <si>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</si>
  <si>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</si>
  <si>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</si>
  <si>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</si>
  <si>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</si>
  <si>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</si>
  <si>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</si>
  <si>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</si>
  <si>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</si>
  <si>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</si>
  <si>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</si>
  <si>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</si>
  <si>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</si>
  <si>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</si>
  <si>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</si>
  <si>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</si>
  <si>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</si>
  <si>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</si>
  <si>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</si>
  <si>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</si>
  <si>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</si>
  <si>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</si>
  <si>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</si>
  <si>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</si>
  <si>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</si>
  <si>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</si>
  <si>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</si>
  <si>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</si>
  <si>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</si>
  <si>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</si>
  <si>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</si>
  <si>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</si>
  <si>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</si>
  <si>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</si>
  <si>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</si>
  <si>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</si>
  <si>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</si>
  <si>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</si>
  <si>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</si>
  <si>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</si>
  <si>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</si>
  <si>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</si>
  <si>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</si>
  <si>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</si>
  <si>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</si>
  <si>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</si>
  <si>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</si>
  <si>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</si>
  <si>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</si>
  <si>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</si>
  <si>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</si>
  <si>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</si>
  <si>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</si>
  <si>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</si>
  <si>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</si>
  <si>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</si>
  <si>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</si>
  <si>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</si>
  <si>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</si>
  <si>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</si>
  <si>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</si>
  <si>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</si>
  <si>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</si>
  <si>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</si>
  <si>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</si>
  <si>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</si>
  <si>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</si>
  <si>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</si>
  <si>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</si>
  <si>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</si>
  <si>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</si>
  <si>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</si>
  <si>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</si>
  <si>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</si>
  <si>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</si>
  <si>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</si>
  <si>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</si>
  <si>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</si>
  <si>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</si>
  <si>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</si>
  <si>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</si>
  <si>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</si>
  <si>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</si>
  <si>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</si>
  <si>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</si>
  <si>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</si>
  <si>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</si>
  <si>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</si>
  <si>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</si>
  <si>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</si>
  <si>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</si>
  <si>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</si>
  <si>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</si>
  <si>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</si>
  <si>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</si>
  <si>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</si>
  <si>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</si>
  <si>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</si>
  <si>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</si>
  <si>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</si>
  <si>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</si>
  <si>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</si>
  <si>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</si>
  <si>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</si>
  <si>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</si>
  <si>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</si>
  <si>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</si>
  <si>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</si>
  <si>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</si>
  <si>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</si>
  <si>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</si>
  <si>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</si>
  <si>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</si>
  <si>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</si>
  <si>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</si>
  <si>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</si>
  <si>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</si>
  <si>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</si>
  <si>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</si>
  <si>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</si>
  <si>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</si>
  <si>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</si>
  <si>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</si>
  <si>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</si>
  <si>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</si>
  <si>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</si>
  <si>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</si>
  <si>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</si>
  <si>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</si>
  <si>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</si>
  <si>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</si>
  <si>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</si>
  <si>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</si>
  <si>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</si>
  <si>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</si>
  <si>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</si>
  <si>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</si>
  <si>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</si>
  <si>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</si>
  <si>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</si>
  <si>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</si>
  <si>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</si>
  <si>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</si>
  <si>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</si>
  <si>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</si>
  <si>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</si>
  <si>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</si>
  <si>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</si>
  <si>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</si>
  <si>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</si>
  <si>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</si>
  <si>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</si>
  <si>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</si>
  <si>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</si>
  <si>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</si>
  <si>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</si>
  <si>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</si>
  <si>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</si>
  <si>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</si>
  <si>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</si>
  <si>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</si>
  <si>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</si>
  <si>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</si>
  <si>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</si>
  <si>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</si>
  <si>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</si>
  <si>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</si>
  <si>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</si>
  <si>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</si>
  <si>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</si>
  <si>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</si>
  <si>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</si>
  <si>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</si>
  <si>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</si>
  <si>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</si>
  <si>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</si>
  <si>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</si>
  <si>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</si>
  <si>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</si>
  <si>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</si>
  <si>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</si>
  <si>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</si>
  <si>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</si>
  <si>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</si>
  <si>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</si>
  <si>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</si>
  <si>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</si>
  <si>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</si>
  <si>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</si>
  <si>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</si>
  <si>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</si>
  <si>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</si>
  <si>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</si>
  <si>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</si>
  <si>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</si>
  <si>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</si>
  <si>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</si>
  <si>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</si>
  <si>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</si>
  <si>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</si>
  <si>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</si>
  <si>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</si>
  <si>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</si>
  <si>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</si>
  <si>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</si>
  <si>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</si>
  <si>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</si>
  <si>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</si>
  <si>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</si>
  <si>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</si>
  <si>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</si>
  <si>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</si>
  <si>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</si>
  <si>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</si>
  <si>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</si>
  <si>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</si>
  <si>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</si>
  <si>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</si>
  <si>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</si>
  <si>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</si>
  <si>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</si>
  <si>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</si>
  <si>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</si>
  <si>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</si>
  <si>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</si>
  <si>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</si>
  <si>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</si>
  <si>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</si>
  <si>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</si>
  <si>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</si>
  <si>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</si>
  <si>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</si>
  <si>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</si>
  <si>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</si>
  <si>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</si>
  <si>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</si>
  <si>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</si>
  <si>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</si>
  <si>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</si>
  <si>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</si>
  <si>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</si>
  <si>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</si>
  <si>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</si>
  <si>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</si>
  <si>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</si>
  <si>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</si>
  <si>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</si>
  <si>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</si>
  <si>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</si>
  <si>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</si>
  <si>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</si>
  <si>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</si>
  <si>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</si>
  <si>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</si>
  <si>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</si>
  <si>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</si>
  <si>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</si>
  <si>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</si>
  <si>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</si>
  <si>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</si>
  <si>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</si>
  <si>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</si>
  <si>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</si>
  <si>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</si>
  <si>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</si>
  <si>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</si>
  <si>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</si>
  <si>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</si>
  <si>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</si>
  <si>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</si>
  <si>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</si>
  <si>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</si>
  <si>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</si>
  <si>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</si>
  <si>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</si>
  <si>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</si>
  <si>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</si>
  <si>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</si>
  <si>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</si>
  <si>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</si>
  <si>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</si>
  <si>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</si>
  <si>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</si>
  <si>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</si>
  <si>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</si>
  <si>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</si>
  <si>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</si>
  <si>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</si>
  <si>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</si>
  <si>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</si>
  <si>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</si>
  <si>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</si>
  <si>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</si>
  <si>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</si>
  <si>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</si>
  <si>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</si>
  <si>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</si>
  <si>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</si>
  <si>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</si>
  <si>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</si>
  <si>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</si>
  <si>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</si>
  <si>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</si>
  <si>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</si>
  <si>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</si>
  <si>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</si>
  <si>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</si>
  <si>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</si>
  <si>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</si>
  <si>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</si>
  <si>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</si>
  <si>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</si>
  <si>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</si>
  <si>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</si>
  <si>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</si>
  <si>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</si>
  <si>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</si>
  <si>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</si>
  <si>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</si>
  <si>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</si>
  <si>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</si>
  <si>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</si>
  <si>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</si>
  <si>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</si>
  <si>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</si>
  <si>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</si>
  <si>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</si>
  <si>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</si>
  <si>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</si>
  <si>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</si>
  <si>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</si>
  <si>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</si>
  <si>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</si>
  <si>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</si>
  <si>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</si>
  <si>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</si>
  <si>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</si>
  <si>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</si>
  <si>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</si>
  <si>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</si>
  <si>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</si>
  <si>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</si>
  <si>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</si>
  <si>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</si>
  <si>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</si>
  <si>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</si>
  <si>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</si>
  <si>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</si>
  <si>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</si>
  <si>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</si>
  <si>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</si>
  <si>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</si>
  <si>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</si>
  <si>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</si>
  <si>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</si>
  <si>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</si>
  <si>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</si>
  <si>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</si>
  <si>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</si>
  <si>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</si>
  <si>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</si>
  <si>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</si>
  <si>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</si>
  <si>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</si>
  <si>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</si>
  <si>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</si>
  <si>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</si>
  <si>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</si>
  <si>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</si>
  <si>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</si>
  <si>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</si>
  <si>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</si>
  <si>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</si>
  <si>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</si>
  <si>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</si>
  <si>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</si>
  <si>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</si>
  <si>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</si>
  <si>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</si>
  <si>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</si>
  <si>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</si>
  <si>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</si>
  <si>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</si>
  <si>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</si>
  <si>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</si>
  <si>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</si>
  <si>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</si>
  <si>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</si>
  <si>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</si>
  <si>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</si>
  <si>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</si>
  <si>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</si>
  <si>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</si>
  <si>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</si>
  <si>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</si>
  <si>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</si>
  <si>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</si>
  <si>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</si>
  <si>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</si>
  <si>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</si>
  <si>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</si>
  <si>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</si>
  <si>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</si>
  <si>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</si>
  <si>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</si>
  <si>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</si>
  <si>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</si>
  <si>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</si>
  <si>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</si>
  <si>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</si>
  <si>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</si>
  <si>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</si>
  <si>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</si>
  <si>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</si>
  <si>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</si>
  <si>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</si>
  <si>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</si>
  <si>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</si>
  <si>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</si>
  <si>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</si>
  <si>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</si>
  <si>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</si>
  <si>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</si>
  <si>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</si>
  <si>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</si>
  <si>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</si>
  <si>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</si>
  <si>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</si>
  <si>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</si>
  <si>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</si>
  <si>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</si>
  <si>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</si>
  <si>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</si>
  <si>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</si>
  <si>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</si>
  <si>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</si>
  <si>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</si>
  <si>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</si>
  <si>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</si>
  <si>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</si>
  <si>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</si>
  <si>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</si>
  <si>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</si>
  <si>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</si>
  <si>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</si>
  <si>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</si>
  <si>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</si>
  <si>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</si>
  <si>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</si>
  <si>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</si>
  <si>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</si>
  <si>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</si>
  <si>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</si>
  <si>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</si>
  <si>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</si>
  <si>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</si>
  <si>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</si>
  <si>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</si>
  <si>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</si>
  <si>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</si>
  <si>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</si>
  <si>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</si>
  <si>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</si>
  <si>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</si>
  <si>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</si>
  <si>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</si>
  <si>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</si>
  <si>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</si>
  <si>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</si>
  <si>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</si>
  <si>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</si>
  <si>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</si>
  <si>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</si>
  <si>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</si>
  <si>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</si>
  <si>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</si>
  <si>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</si>
  <si>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</si>
  <si>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</si>
  <si>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</si>
  <si>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</si>
  <si>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</si>
  <si>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</si>
  <si>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</si>
  <si>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</si>
  <si>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</si>
  <si>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</si>
  <si>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</si>
  <si>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</si>
  <si>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</si>
  <si>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</si>
  <si>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</si>
  <si>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</si>
  <si>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</si>
  <si>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</si>
  <si>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</si>
  <si>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</si>
  <si>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</si>
  <si>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</si>
  <si>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</si>
  <si>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</si>
  <si>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</si>
  <si>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</si>
  <si>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</si>
  <si>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</si>
  <si>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</si>
  <si>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</si>
  <si>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</si>
  <si>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</si>
  <si>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</si>
  <si>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</si>
  <si>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</si>
  <si>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</si>
  <si>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</si>
  <si>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</si>
  <si>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</si>
  <si>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</si>
  <si>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</si>
  <si>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</si>
  <si>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</si>
  <si>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</si>
  <si>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</si>
  <si>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</si>
  <si>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</si>
  <si>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</si>
  <si>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</si>
  <si>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</si>
  <si>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</si>
  <si>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</si>
  <si>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</si>
  <si>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</si>
  <si>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</si>
  <si>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</si>
  <si>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</si>
  <si>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</si>
  <si>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</si>
  <si>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</si>
  <si>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</si>
  <si>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</si>
  <si>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</si>
  <si>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</si>
  <si>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</si>
  <si>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</si>
  <si>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</si>
  <si>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</si>
  <si>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</si>
  <si>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</si>
  <si>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</si>
  <si>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</si>
  <si>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</si>
  <si>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</si>
  <si>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</si>
  <si>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</si>
  <si>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</si>
  <si>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</si>
  <si>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</si>
  <si>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</si>
  <si>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</si>
  <si>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</si>
  <si>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</si>
  <si>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</si>
  <si>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</si>
  <si>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</si>
  <si>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</si>
  <si>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</si>
  <si>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</si>
  <si>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</si>
  <si>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</si>
  <si>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</si>
  <si>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</si>
  <si>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</si>
  <si>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</si>
  <si>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</si>
  <si>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</si>
  <si>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</si>
  <si>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</si>
  <si>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</si>
  <si>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</si>
  <si>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</si>
  <si>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</si>
  <si>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</si>
  <si>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</si>
  <si>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</si>
  <si>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</si>
  <si>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</si>
  <si>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</si>
  <si>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</si>
  <si>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</si>
  <si>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</si>
  <si>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</si>
  <si>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</si>
  <si>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</si>
  <si>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</si>
  <si>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</si>
  <si>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</si>
  <si>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</si>
  <si>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</si>
  <si>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</si>
  <si>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</si>
  <si>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</si>
  <si>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</si>
  <si>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</si>
  <si>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</si>
  <si>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</si>
  <si>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</si>
  <si>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</si>
  <si>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</si>
  <si>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</si>
  <si>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</si>
  <si>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</si>
  <si>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</si>
  <si>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</si>
  <si>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</si>
  <si>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</si>
  <si>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</si>
  <si>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</si>
  <si>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</si>
  <si>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</si>
  <si>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</si>
  <si>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</si>
  <si>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</si>
  <si>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</si>
  <si>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</si>
  <si>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</si>
  <si>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</si>
  <si>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</si>
  <si>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</si>
  <si>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</si>
  <si>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</si>
  <si>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</si>
  <si>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</si>
  <si>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</si>
  <si>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</si>
  <si>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</si>
  <si>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</si>
  <si>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</si>
  <si>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</si>
  <si>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</si>
  <si>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</si>
  <si>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</si>
  <si>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</si>
  <si>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</si>
  <si>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</si>
  <si>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</si>
  <si>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</si>
  <si>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</si>
  <si>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</si>
  <si>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</si>
  <si>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</si>
  <si>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</si>
  <si>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</si>
  <si>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</si>
  <si>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</si>
  <si>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</si>
  <si>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</si>
  <si>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</si>
  <si>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</si>
  <si>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</si>
  <si>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</si>
  <si>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</si>
  <si>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</si>
  <si>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</si>
  <si>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</si>
  <si>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</si>
  <si>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</si>
  <si>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</si>
  <si>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</si>
  <si>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</si>
  <si>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</si>
  <si>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</si>
  <si>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</si>
  <si>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</si>
  <si>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</si>
  <si>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</si>
  <si>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</si>
  <si>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</si>
  <si>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</si>
  <si>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</si>
  <si>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</si>
  <si>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</si>
  <si>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</si>
  <si>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</si>
  <si>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</si>
  <si>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</si>
  <si>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</si>
  <si>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</si>
  <si>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</si>
  <si>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</si>
  <si>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</si>
  <si>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</si>
  <si>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</si>
  <si>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</si>
  <si>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</si>
  <si>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</si>
  <si>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</si>
  <si>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</si>
  <si>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</si>
  <si>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</si>
  <si>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</si>
  <si>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</si>
  <si>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</si>
  <si>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</si>
  <si>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</si>
  <si>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</si>
  <si>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</si>
  <si>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</si>
  <si>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</si>
  <si>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</si>
  <si>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</si>
  <si>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</si>
  <si>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</si>
  <si>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</si>
  <si>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</si>
  <si>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</si>
  <si>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</si>
  <si>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</si>
  <si>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</si>
  <si>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</si>
  <si>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</si>
  <si>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</si>
  <si>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</si>
  <si>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</si>
  <si>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</si>
  <si>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</si>
  <si>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</si>
  <si>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</si>
  <si>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</si>
  <si>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</si>
  <si>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</si>
  <si>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</si>
  <si>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</si>
  <si>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</si>
  <si>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</si>
  <si>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</si>
  <si>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</si>
  <si>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</si>
  <si>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</si>
  <si>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</si>
  <si>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</si>
  <si>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</si>
  <si>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</si>
  <si>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</si>
  <si>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</si>
  <si>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</si>
  <si>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</si>
  <si>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</si>
  <si>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</si>
  <si>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</si>
  <si>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</si>
  <si>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</si>
  <si>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</si>
  <si>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</si>
  <si>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</si>
  <si>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</si>
  <si>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</si>
  <si>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</si>
  <si>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</si>
  <si>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</si>
  <si>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</si>
  <si>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</si>
  <si>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</si>
  <si>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</si>
  <si>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</si>
  <si>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</si>
  <si>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</si>
  <si>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</si>
  <si>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</si>
  <si>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</si>
  <si>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</si>
  <si>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</si>
  <si>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</si>
  <si>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</si>
  <si>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</si>
  <si>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</si>
  <si>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</si>
  <si>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</si>
  <si>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</si>
  <si>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</si>
  <si>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</si>
  <si>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</si>
  <si>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</si>
  <si>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</si>
  <si>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</si>
  <si>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</si>
  <si>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</si>
  <si>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</si>
  <si>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</si>
  <si>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</si>
  <si>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</si>
  <si>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</si>
  <si>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</si>
  <si>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</si>
  <si>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</si>
  <si>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</si>
  <si>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</si>
  <si>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</si>
  <si>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</si>
  <si>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</si>
  <si>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</si>
  <si>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</si>
  <si>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</si>
  <si>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</si>
  <si>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</si>
  <si>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</si>
  <si>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</si>
  <si>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</si>
  <si>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</si>
  <si>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</si>
  <si>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</si>
  <si>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</si>
  <si>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</si>
  <si>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</si>
  <si>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</si>
  <si>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</si>
  <si>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</si>
  <si>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</si>
  <si>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</si>
  <si>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</si>
  <si>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</si>
  <si>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</si>
  <si>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</si>
  <si>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</si>
  <si>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</si>
  <si>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</si>
  <si>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</si>
  <si>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</si>
  <si>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</si>
  <si>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</si>
  <si>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</si>
  <si>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</si>
  <si>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</si>
  <si>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</si>
  <si>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</si>
  <si>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</si>
  <si>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</si>
  <si>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</si>
  <si>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</si>
  <si>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</si>
  <si>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</si>
  <si>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</si>
  <si>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</si>
  <si>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</si>
  <si>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</si>
  <si>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</si>
  <si>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</si>
  <si>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</si>
  <si>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</si>
  <si>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</si>
  <si>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</si>
  <si>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</si>
  <si>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</si>
  <si>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</si>
  <si>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</si>
  <si>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</si>
  <si>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</si>
  <si>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</si>
  <si>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</si>
  <si>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</si>
  <si>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</si>
  <si>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</si>
  <si>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</si>
  <si>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</si>
  <si>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</si>
  <si>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</si>
  <si>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</si>
  <si>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</si>
  <si>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</si>
  <si>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</si>
  <si>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</si>
  <si>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</si>
  <si>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</si>
  <si>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</si>
  <si>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</si>
  <si>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</si>
  <si>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</si>
  <si>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</si>
  <si>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</si>
  <si>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</si>
  <si>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</si>
  <si>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</si>
  <si>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</si>
  <si>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</si>
  <si>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</si>
  <si>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</si>
  <si>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</si>
  <si>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</si>
  <si>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</si>
  <si>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</si>
  <si>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</si>
  <si>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</si>
  <si>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</si>
  <si>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</si>
  <si>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</si>
  <si>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</si>
  <si>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</si>
  <si>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</si>
  <si>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</si>
  <si>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</si>
  <si>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</si>
  <si>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</si>
  <si>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</si>
  <si>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</si>
  <si>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</si>
  <si>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</si>
  <si>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</si>
  <si>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</si>
  <si>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</si>
  <si>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</si>
  <si>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</si>
  <si>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</si>
  <si>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</si>
  <si>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</si>
  <si>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</si>
  <si>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</si>
  <si>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</si>
  <si>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</si>
  <si>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</si>
  <si>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</si>
  <si>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</si>
  <si>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</si>
  <si>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</si>
  <si>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</si>
  <si>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</si>
  <si>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</si>
  <si>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</si>
  <si>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</si>
  <si>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</si>
  <si>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</si>
  <si>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</si>
  <si>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</si>
  <si>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</si>
  <si>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</si>
  <si>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</si>
  <si>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</si>
  <si>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</si>
  <si>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</si>
  <si>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</si>
  <si>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</si>
  <si>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</si>
  <si>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</si>
  <si>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</si>
  <si>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</si>
  <si>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</si>
  <si>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</si>
  <si>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</si>
  <si>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</si>
  <si>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</si>
  <si>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</si>
  <si>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</si>
  <si>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</si>
  <si>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</si>
  <si>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</si>
  <si>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</si>
  <si>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</si>
  <si>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</si>
  <si>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</si>
  <si>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</si>
  <si>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</si>
  <si>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</si>
  <si>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</si>
  <si>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</si>
  <si>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</si>
  <si>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</si>
  <si>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</si>
  <si>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</si>
  <si>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</si>
  <si>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</si>
  <si>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</si>
  <si>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</si>
  <si>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</si>
  <si>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</si>
  <si>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</si>
  <si>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</si>
  <si>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</si>
  <si>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</si>
  <si>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</si>
  <si>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</si>
  <si>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</si>
  <si>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</si>
  <si>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</si>
  <si>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</si>
  <si>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</si>
  <si>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</si>
  <si>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</si>
  <si>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</si>
  <si>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</si>
  <si>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</si>
  <si>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</si>
  <si>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</si>
  <si>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</si>
  <si>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</si>
  <si>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</si>
  <si>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</si>
  <si>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</si>
  <si>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</si>
  <si>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</si>
  <si>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</si>
  <si>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</si>
  <si>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</si>
  <si>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</si>
  <si>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</si>
  <si>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</si>
  <si>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</si>
  <si>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</si>
  <si>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</si>
  <si>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</si>
  <si>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</si>
  <si>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</si>
  <si>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</si>
  <si>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</si>
  <si>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</si>
  <si>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</si>
  <si>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</si>
  <si>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</si>
  <si>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</si>
  <si>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</si>
  <si>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</si>
  <si>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</si>
  <si>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</si>
  <si>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</si>
  <si>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</si>
  <si>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</si>
  <si>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</si>
  <si>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</si>
  <si>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</si>
  <si>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</si>
  <si>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</si>
  <si>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</si>
  <si>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</si>
  <si>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</si>
  <si>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</si>
  <si>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</si>
  <si>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</si>
  <si>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</si>
  <si>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</si>
  <si>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</si>
  <si>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</si>
  <si>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</si>
  <si>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</si>
  <si>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</si>
  <si>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</si>
  <si>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</si>
  <si>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</si>
  <si>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</si>
  <si>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</si>
  <si>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</si>
  <si>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</si>
  <si>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</si>
  <si>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</si>
  <si>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</si>
  <si>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</si>
  <si>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</si>
  <si>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</si>
  <si>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</si>
  <si>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</si>
  <si>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</si>
  <si>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</si>
  <si>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</si>
  <si>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</si>
  <si>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</si>
  <si>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</si>
  <si>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</si>
  <si>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</si>
  <si>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</si>
  <si>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</si>
  <si>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</si>
  <si>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</si>
  <si>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</si>
  <si>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</si>
  <si>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</si>
  <si>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</si>
  <si>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</si>
  <si>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</si>
  <si>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</si>
  <si>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</si>
  <si>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</si>
  <si>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</si>
  <si>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</si>
  <si>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</si>
  <si>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</si>
  <si>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</si>
  <si>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</si>
  <si>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</si>
  <si>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</si>
  <si>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</si>
  <si>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</si>
  <si>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</si>
  <si>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</si>
  <si>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</si>
  <si>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</si>
  <si>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</si>
  <si>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</si>
  <si>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</si>
  <si>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</si>
  <si>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</si>
  <si>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</si>
  <si>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</si>
  <si>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</si>
  <si>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</si>
  <si>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</si>
  <si>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</si>
  <si>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</si>
  <si>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</si>
  <si>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</si>
  <si>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</si>
  <si>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</si>
  <si>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</si>
  <si>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</si>
  <si>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</si>
  <si>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</si>
  <si>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</si>
  <si>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</si>
  <si>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</si>
  <si>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</si>
  <si>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</si>
  <si>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</si>
  <si>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</si>
  <si>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</si>
  <si>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</si>
  <si>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</si>
  <si>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</si>
  <si>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</si>
  <si>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</si>
  <si>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</si>
  <si>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</si>
  <si>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</si>
  <si>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</si>
  <si>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</si>
  <si>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</si>
  <si>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</si>
  <si>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</si>
  <si>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</si>
  <si>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</si>
  <si>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</si>
  <si>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</si>
  <si>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</si>
  <si>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</si>
  <si>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</si>
  <si>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</si>
  <si>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</si>
  <si>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</si>
  <si>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</si>
  <si>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</si>
  <si>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</si>
  <si>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</si>
  <si>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</si>
  <si>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</si>
  <si>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</si>
  <si>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</si>
  <si>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</si>
  <si>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</si>
  <si>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</si>
  <si>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</si>
  <si>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</si>
  <si>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</si>
  <si>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</si>
  <si>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</si>
  <si>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</si>
  <si>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</si>
  <si>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</si>
  <si>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</si>
  <si>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</si>
  <si>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</si>
  <si>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</si>
  <si>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</si>
  <si>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</si>
  <si>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</si>
  <si>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</si>
  <si>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</si>
  <si>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</si>
  <si>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</si>
  <si>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</si>
  <si>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</si>
  <si>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</si>
  <si>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</si>
  <si>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</si>
  <si>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</si>
  <si>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</si>
  <si>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</si>
  <si>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</si>
  <si>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</si>
  <si>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</si>
  <si>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</si>
  <si>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</si>
  <si>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</si>
  <si>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</si>
  <si>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</si>
  <si>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</si>
  <si>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</si>
  <si>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</si>
  <si>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</si>
  <si>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</si>
  <si>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</si>
  <si>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</si>
  <si>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</si>
  <si>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</si>
  <si>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</si>
  <si>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</si>
  <si>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</si>
  <si>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</si>
  <si>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</si>
  <si>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</si>
  <si>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</si>
  <si>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</si>
  <si>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</si>
  <si>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</si>
  <si>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</si>
  <si>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</si>
  <si>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</si>
  <si>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</si>
  <si>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</si>
  <si>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</si>
  <si>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</si>
  <si>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</si>
  <si>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</si>
  <si>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</si>
  <si>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</si>
  <si>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</si>
  <si>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</si>
  <si>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</si>
  <si>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</si>
  <si>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</si>
  <si>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</si>
  <si>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</si>
  <si>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</si>
  <si>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</si>
  <si>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</si>
  <si>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</si>
  <si>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</si>
  <si>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</si>
  <si>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</si>
  <si>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</si>
  <si>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</si>
  <si>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</si>
  <si>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</si>
  <si>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</si>
  <si>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</si>
  <si>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</si>
  <si>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</si>
  <si>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</si>
  <si>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</si>
  <si>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</si>
  <si>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</si>
  <si>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</si>
  <si>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</si>
  <si>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</si>
  <si>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</si>
  <si>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</si>
  <si>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</si>
  <si>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</si>
  <si>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</si>
  <si>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</si>
  <si>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</si>
  <si>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</si>
  <si>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</si>
  <si>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</si>
  <si>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</si>
  <si>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</si>
  <si>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</si>
  <si>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</si>
  <si>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</si>
  <si>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</si>
  <si>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</si>
  <si>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</si>
  <si>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</si>
  <si>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</si>
  <si>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</si>
  <si>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</si>
  <si>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</si>
  <si>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</si>
  <si>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</si>
  <si>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</si>
  <si>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</si>
  <si>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</si>
  <si>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</si>
  <si>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</si>
  <si>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</si>
  <si>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</si>
  <si>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</si>
  <si>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</si>
  <si>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</si>
  <si>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</si>
  <si>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</si>
  <si>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</si>
  <si>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</si>
  <si>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</si>
  <si>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</si>
  <si>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</si>
  <si>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</si>
  <si>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</si>
  <si>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</si>
  <si>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</si>
  <si>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</si>
  <si>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</si>
  <si>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</si>
  <si>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</si>
  <si>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</si>
  <si>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</si>
  <si>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</si>
  <si>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</si>
  <si>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</si>
  <si>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</si>
  <si>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</si>
  <si>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</si>
  <si>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</si>
  <si>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</si>
  <si>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</si>
  <si>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</si>
  <si>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</si>
  <si>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</si>
  <si>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</si>
  <si>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</si>
  <si>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</si>
  <si>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</si>
  <si>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</si>
  <si>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</si>
  <si>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</si>
  <si>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</si>
  <si>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</si>
  <si>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</si>
  <si>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</si>
  <si>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</si>
  <si>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</si>
  <si>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</si>
  <si>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</si>
  <si>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</si>
  <si>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</si>
  <si>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</si>
  <si>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</si>
  <si>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</si>
  <si>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</si>
  <si>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</si>
  <si>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</si>
  <si>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</si>
  <si>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</si>
  <si>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</si>
  <si>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</si>
  <si>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</si>
  <si>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</si>
  <si>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</si>
  <si>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</si>
  <si>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</si>
  <si>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</si>
  <si>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</si>
  <si>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</si>
  <si>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</si>
  <si>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</si>
  <si>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</si>
  <si>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</si>
  <si>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</si>
  <si>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</si>
  <si>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</si>
  <si>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</si>
  <si>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</si>
  <si>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</si>
  <si>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</si>
  <si>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</si>
  <si>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</si>
  <si>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</si>
  <si>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</si>
  <si>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</si>
  <si>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</si>
  <si>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</si>
  <si>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</si>
  <si>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</si>
  <si>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</si>
  <si>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</si>
  <si>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</si>
  <si>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</si>
  <si>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</si>
  <si>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</si>
  <si>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</si>
  <si>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</si>
  <si>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</si>
  <si>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</si>
  <si>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</si>
  <si>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</si>
  <si>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</si>
  <si>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</si>
  <si>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</si>
  <si>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</si>
  <si>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</si>
  <si>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</si>
  <si>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</si>
  <si>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</si>
  <si>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</si>
  <si>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</si>
  <si>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</si>
  <si>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</si>
  <si>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</si>
  <si>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</si>
  <si>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</si>
  <si>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</si>
  <si>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</si>
  <si>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</si>
  <si>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</si>
  <si>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</si>
  <si>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</si>
  <si>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</si>
  <si>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</si>
  <si>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</si>
  <si>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</si>
  <si>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</si>
  <si>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</si>
  <si>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</si>
  <si>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</si>
  <si>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</si>
  <si>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</si>
  <si>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</si>
  <si>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</si>
  <si>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</si>
  <si>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</si>
  <si>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</si>
  <si>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</si>
  <si>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</si>
  <si>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</si>
  <si>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</si>
  <si>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</si>
  <si>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</si>
  <si>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</si>
  <si>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</si>
  <si>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</si>
  <si>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</si>
  <si>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</si>
  <si>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</si>
  <si>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</si>
  <si>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</si>
  <si>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</si>
  <si>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</si>
  <si>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</si>
  <si>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</si>
  <si>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</si>
  <si>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</si>
  <si>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</si>
  <si>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</si>
  <si>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</si>
  <si>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</si>
  <si>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</si>
  <si>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</si>
  <si>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</si>
  <si>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</si>
  <si>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</si>
  <si>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</si>
  <si>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</si>
  <si>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</si>
  <si>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</si>
  <si>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</si>
  <si>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</si>
  <si>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</si>
  <si>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</si>
  <si>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</si>
  <si>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</si>
  <si>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</si>
  <si>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</si>
  <si>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</si>
  <si>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</si>
  <si>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</si>
  <si>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</si>
  <si>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</si>
  <si>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</si>
  <si>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</si>
  <si>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</si>
  <si>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</si>
  <si>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</si>
  <si>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</si>
  <si>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</si>
  <si>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</si>
  <si>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</si>
  <si>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</si>
  <si>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</si>
  <si>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</si>
  <si>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</si>
  <si>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</si>
  <si>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</si>
  <si>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</si>
  <si>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</si>
  <si>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</si>
  <si>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</si>
  <si>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</si>
  <si>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</si>
  <si>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</si>
  <si>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</si>
  <si>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</si>
  <si>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</si>
  <si>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</si>
  <si>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</si>
  <si>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</si>
  <si>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</si>
  <si>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</si>
  <si>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</si>
  <si>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</si>
  <si>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</si>
  <si>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</si>
  <si>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</si>
  <si>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</si>
  <si>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</si>
  <si>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</si>
  <si>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</si>
  <si>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</si>
  <si>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</si>
  <si>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</si>
  <si>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</si>
  <si>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</si>
  <si>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</si>
  <si>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</si>
  <si>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</si>
  <si>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</si>
  <si>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</si>
  <si>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</si>
  <si>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</si>
  <si>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</si>
  <si>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</si>
  <si>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</si>
  <si>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</si>
  <si>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</si>
  <si>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</si>
  <si>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</si>
  <si>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</si>
  <si>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</si>
  <si>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</si>
  <si>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</si>
  <si>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</si>
  <si>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</si>
  <si>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</si>
  <si>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</si>
  <si>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</si>
  <si>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</si>
  <si>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</si>
  <si>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</si>
  <si>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</si>
  <si>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</si>
  <si>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</si>
  <si>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</si>
  <si>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</si>
  <si>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</si>
  <si>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</si>
  <si>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</si>
  <si>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</si>
  <si>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</si>
  <si>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</si>
  <si>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</si>
  <si>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</si>
  <si>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</si>
  <si>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</si>
  <si>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</si>
  <si>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</si>
  <si>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</si>
  <si>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</si>
  <si>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</si>
  <si>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</si>
  <si>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</si>
  <si>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</si>
  <si>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</si>
  <si>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</si>
  <si>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</si>
  <si>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</si>
  <si>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</si>
  <si>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</si>
  <si>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</si>
  <si>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</si>
  <si>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</si>
  <si>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</si>
  <si>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</si>
  <si>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</si>
  <si>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</si>
  <si>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</si>
  <si>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</si>
  <si>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</si>
  <si>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</si>
  <si>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</si>
  <si>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</si>
  <si>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</si>
  <si>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</si>
  <si>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</si>
  <si>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</si>
  <si>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</si>
  <si>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</si>
  <si>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</si>
  <si>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</si>
  <si>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</si>
  <si>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</si>
  <si>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</si>
  <si>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</si>
  <si>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</si>
  <si>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</si>
  <si>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</si>
  <si>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</si>
  <si>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</si>
  <si>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</si>
  <si>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</si>
  <si>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</si>
  <si>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</si>
  <si>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</si>
  <si>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</si>
  <si>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</si>
  <si>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</si>
  <si>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</si>
  <si>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</si>
  <si>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</si>
  <si>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</si>
  <si>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</si>
  <si>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</si>
  <si>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</si>
  <si>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</si>
  <si>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</si>
  <si>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</si>
  <si>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</si>
  <si>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</si>
  <si>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</si>
  <si>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</si>
  <si>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</si>
  <si>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</si>
  <si>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</si>
  <si>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</si>
  <si>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</si>
  <si>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</si>
  <si>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</si>
  <si>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</si>
  <si>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</si>
  <si>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</si>
  <si>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</si>
  <si>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</si>
  <si>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</si>
  <si>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</si>
  <si>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</si>
  <si>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</si>
  <si>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</si>
  <si>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</si>
  <si>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</si>
  <si>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</si>
  <si>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</si>
  <si>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</si>
  <si>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</si>
  <si>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</si>
  <si>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</si>
  <si>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</si>
  <si>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</si>
  <si>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</si>
  <si>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</si>
  <si>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</si>
  <si>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</si>
  <si>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</si>
  <si>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</si>
  <si>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</si>
  <si>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</si>
  <si>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</si>
  <si>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</si>
  <si>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</si>
  <si>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</si>
  <si>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</si>
  <si>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</si>
  <si>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</si>
  <si>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</si>
  <si>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</si>
  <si>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</si>
  <si>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</si>
  <si>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</si>
  <si>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</si>
  <si>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</si>
  <si>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</si>
  <si>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</si>
  <si>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</si>
  <si>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</si>
  <si>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</si>
  <si>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</si>
  <si>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</si>
  <si>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</si>
  <si>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</si>
  <si>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</si>
  <si>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</si>
  <si>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</si>
  <si>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</si>
  <si>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</si>
  <si>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</si>
  <si>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</si>
  <si>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</si>
  <si>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</si>
  <si>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</si>
  <si>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</si>
  <si>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</si>
  <si>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</si>
  <si>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</si>
  <si>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</si>
  <si>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</si>
  <si>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</si>
  <si>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</si>
  <si>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</si>
  <si>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</si>
  <si>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</si>
  <si>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</si>
  <si>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</si>
  <si>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</si>
  <si>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</si>
  <si>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</si>
  <si>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</si>
  <si>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</si>
  <si>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</si>
  <si>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</si>
  <si>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</si>
  <si>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</si>
  <si>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</si>
  <si>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</si>
  <si>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</si>
  <si>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</si>
  <si>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</si>
  <si>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</si>
  <si>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</si>
  <si>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</si>
  <si>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</si>
  <si>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</si>
  <si>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</si>
  <si>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</si>
  <si>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</si>
  <si>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</si>
  <si>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</si>
  <si>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</si>
  <si>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</si>
  <si>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</si>
  <si>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</si>
  <si>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</si>
  <si>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</si>
  <si>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</si>
  <si>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</si>
  <si>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</si>
  <si>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</si>
  <si>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</si>
  <si>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</si>
  <si>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</si>
  <si>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</si>
  <si>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</si>
  <si>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</si>
  <si>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</si>
  <si>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</si>
  <si>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</si>
  <si>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</si>
  <si>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</si>
  <si>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</si>
  <si>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</si>
  <si>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</si>
  <si>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</si>
  <si>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</si>
  <si>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</si>
  <si>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</si>
  <si>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</si>
  <si>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</si>
  <si>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</si>
  <si>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</si>
  <si>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</si>
  <si>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</si>
  <si>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</si>
  <si>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</si>
  <si>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</si>
  <si>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</si>
  <si>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</si>
  <si>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</si>
  <si>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</si>
  <si>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</si>
  <si>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</si>
  <si>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</si>
  <si>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</si>
  <si>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</si>
  <si>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</si>
  <si>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</si>
  <si>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</si>
  <si>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</si>
  <si>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</si>
  <si>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</si>
  <si>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</si>
  <si>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</si>
  <si>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</si>
  <si>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</si>
  <si>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</si>
  <si>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</si>
  <si>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</si>
  <si>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</si>
  <si>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</si>
  <si>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</si>
  <si>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</si>
  <si>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</si>
  <si>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</si>
  <si>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</si>
  <si>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</si>
  <si>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</si>
  <si>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</si>
  <si>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</si>
  <si>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</si>
  <si>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</si>
  <si>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</si>
  <si>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</si>
  <si>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</si>
  <si>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</si>
  <si>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</si>
  <si>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</si>
  <si>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</si>
  <si>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</si>
  <si>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</si>
  <si>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</si>
  <si>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</si>
  <si>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</si>
  <si>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</si>
  <si>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</si>
  <si>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</si>
  <si>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</si>
  <si>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</si>
  <si>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</si>
  <si>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</si>
  <si>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</si>
  <si>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</si>
  <si>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</si>
  <si>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</si>
  <si>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</si>
  <si>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</si>
  <si>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</si>
  <si>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</si>
  <si>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</si>
  <si>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</si>
  <si>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</si>
  <si>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</si>
  <si>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</si>
  <si>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</si>
  <si>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</si>
  <si>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</si>
  <si>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</si>
  <si>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</si>
  <si>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</si>
  <si>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</si>
  <si>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</si>
  <si>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</si>
  <si>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</si>
  <si>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</si>
  <si>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</si>
  <si>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</si>
  <si>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</si>
  <si>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</si>
  <si>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</si>
  <si>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</si>
  <si>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</si>
  <si>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</si>
  <si>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</si>
  <si>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</si>
  <si>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</si>
  <si>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</si>
  <si>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</si>
  <si>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</si>
  <si>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</si>
  <si>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</si>
  <si>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</si>
  <si>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</si>
  <si>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</si>
  <si>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</si>
  <si>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</si>
  <si>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</si>
  <si>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</si>
  <si>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</si>
  <si>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</si>
  <si>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</si>
  <si>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</si>
  <si>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</si>
  <si>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</si>
  <si>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</si>
  <si>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</si>
  <si>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</si>
  <si>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</si>
  <si>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</si>
  <si>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</si>
  <si>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</si>
  <si>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</si>
  <si>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</si>
  <si>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</si>
  <si>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</si>
  <si>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</si>
  <si>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</si>
  <si>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</si>
  <si>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</si>
  <si>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</si>
  <si>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</si>
  <si>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</si>
  <si>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</si>
  <si>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</si>
  <si>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</si>
  <si>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</si>
  <si>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</si>
  <si>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</si>
  <si>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</si>
  <si>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</si>
  <si>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</si>
  <si>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</si>
  <si>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</si>
  <si>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</si>
  <si>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</si>
  <si>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</si>
  <si>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</si>
  <si>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</si>
  <si>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</si>
  <si>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</si>
  <si>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</si>
  <si>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</si>
  <si>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</si>
  <si>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</si>
  <si>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</si>
  <si>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</si>
  <si>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</si>
  <si>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</si>
  <si>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</si>
  <si>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</si>
  <si>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</si>
  <si>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</si>
  <si>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</si>
  <si>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</si>
  <si>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</si>
  <si>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</si>
  <si>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</si>
  <si>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</si>
  <si>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</si>
  <si>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</si>
  <si>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</si>
  <si>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</si>
  <si>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</si>
  <si>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</si>
  <si>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</si>
  <si>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</si>
  <si>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</si>
  <si>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</si>
  <si>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</si>
  <si>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</si>
  <si>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</si>
  <si>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</si>
  <si>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</si>
  <si>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</si>
  <si>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</si>
  <si>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</si>
  <si>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</si>
  <si>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</si>
  <si>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</si>
  <si>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</si>
  <si>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</si>
  <si>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</si>
  <si>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</si>
  <si>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</si>
  <si>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</si>
  <si>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</si>
  <si>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</si>
  <si>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</si>
  <si>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</si>
  <si>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</si>
  <si>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</si>
  <si>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</si>
  <si>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</si>
  <si>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</si>
  <si>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</si>
  <si>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</si>
  <si>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</si>
  <si>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</si>
  <si>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</si>
  <si>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</si>
  <si>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</si>
  <si>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</si>
  <si>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</si>
  <si>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</si>
  <si>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</si>
  <si>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</si>
  <si>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</si>
  <si>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</si>
  <si>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</si>
  <si>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</si>
  <si>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</si>
  <si>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</si>
  <si>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</si>
  <si>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</si>
  <si>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</si>
  <si>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</si>
  <si>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</si>
  <si>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</si>
  <si>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</si>
  <si>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</si>
  <si>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</si>
  <si>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</si>
  <si>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</si>
  <si>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</si>
  <si>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</si>
  <si>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</si>
  <si>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</si>
  <si>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</si>
  <si>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</si>
  <si>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</si>
  <si>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</si>
  <si>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</si>
  <si>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</si>
  <si>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</si>
  <si>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</si>
  <si>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</si>
  <si>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</si>
  <si>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</si>
  <si>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</si>
  <si>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</si>
  <si>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</si>
  <si>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</si>
  <si>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</si>
  <si>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</si>
  <si>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</si>
  <si>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</si>
  <si>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</si>
  <si>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</si>
  <si>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</si>
  <si>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</si>
  <si>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</si>
  <si>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</si>
  <si>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</si>
  <si>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</si>
  <si>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</si>
  <si>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</si>
  <si>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</si>
  <si>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</si>
  <si>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</si>
  <si>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</si>
  <si>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</si>
  <si>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</si>
  <si>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</si>
  <si>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</si>
  <si>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</si>
  <si>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</si>
  <si>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</si>
  <si>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</si>
  <si>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</si>
  <si>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</si>
  <si>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</si>
  <si>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</si>
  <si>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</si>
  <si>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</si>
  <si>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</si>
  <si>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</si>
  <si>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</si>
  <si>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</si>
  <si>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</si>
  <si>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</si>
  <si>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</si>
  <si>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</si>
  <si>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</si>
  <si>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</si>
  <si>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</si>
  <si>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</si>
  <si>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</si>
  <si>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</si>
  <si>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</si>
  <si>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</si>
  <si>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</si>
  <si>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</si>
  <si>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</si>
  <si>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</si>
  <si>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</si>
  <si>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</si>
  <si>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</si>
  <si>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</si>
  <si>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</si>
  <si>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</si>
  <si>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</si>
  <si>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</si>
  <si>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</si>
  <si>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</si>
  <si>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</si>
  <si>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</si>
  <si>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</si>
  <si>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</si>
  <si>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</si>
  <si>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</si>
  <si>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</si>
  <si>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</si>
  <si>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</si>
  <si>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</si>
  <si>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</si>
  <si>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</si>
  <si>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</si>
  <si>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</si>
  <si>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</si>
  <si>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</si>
  <si>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</si>
  <si>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</si>
  <si>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</si>
  <si>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</si>
  <si>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</si>
  <si>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</si>
  <si>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</si>
  <si>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</si>
  <si>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</si>
  <si>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</si>
  <si>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</si>
  <si>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</si>
  <si>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</si>
  <si>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</si>
  <si>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</si>
  <si>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</si>
  <si>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</si>
  <si>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</si>
  <si>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</si>
  <si>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</si>
  <si>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</si>
  <si>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</si>
  <si>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</si>
  <si>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</si>
  <si>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</si>
  <si>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</si>
  <si>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</si>
  <si>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</si>
  <si>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</si>
  <si>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</si>
  <si>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</si>
  <si>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</si>
  <si>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</si>
  <si>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</si>
  <si>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</si>
  <si>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</si>
  <si>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</si>
  <si>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</si>
  <si>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</si>
  <si>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</si>
  <si>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</si>
  <si>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</si>
  <si>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</si>
  <si>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</si>
  <si>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</si>
  <si>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</si>
  <si>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</si>
  <si>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</si>
  <si>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</si>
  <si>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</si>
  <si>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</si>
  <si>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</si>
  <si>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</si>
  <si>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</si>
  <si>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</si>
  <si>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</si>
  <si>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</si>
  <si>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</si>
  <si>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</si>
  <si>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</si>
  <si>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</si>
  <si>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</si>
  <si>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</si>
  <si>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</si>
  <si>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</si>
  <si>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</si>
  <si>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</si>
  <si>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</si>
  <si>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</si>
  <si>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</si>
  <si>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</si>
  <si>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</si>
  <si>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</si>
  <si>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</si>
  <si>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</si>
  <si>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</si>
  <si>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</si>
  <si>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</si>
  <si>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</si>
  <si>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</si>
  <si>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</si>
  <si>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</si>
  <si>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</si>
  <si>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</si>
  <si>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</si>
  <si>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</si>
  <si>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</si>
  <si>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</si>
  <si>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</si>
  <si>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</si>
  <si>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</si>
  <si>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</si>
  <si>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</si>
  <si>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</si>
  <si>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</si>
  <si>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</si>
  <si>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</si>
  <si>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</si>
  <si>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</si>
  <si>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</si>
  <si>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</si>
  <si>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</si>
  <si>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</si>
  <si>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</si>
  <si>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</si>
  <si>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</si>
  <si>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</si>
  <si>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</si>
  <si>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</si>
  <si>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</si>
  <si>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</si>
  <si>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</si>
  <si>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</si>
  <si>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</si>
  <si>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</si>
  <si>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</si>
  <si>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</si>
  <si>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</si>
  <si>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</si>
  <si>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</si>
  <si>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</si>
  <si>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</si>
  <si>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</si>
  <si>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</si>
  <si>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</si>
  <si>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</si>
  <si>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</si>
  <si>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</si>
  <si>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</si>
  <si>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</si>
  <si>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</si>
  <si>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</si>
  <si>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</si>
  <si>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</si>
  <si>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</si>
  <si>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</si>
  <si>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</si>
  <si>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</si>
  <si>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</si>
  <si>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</si>
  <si>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</si>
  <si>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</si>
  <si>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</si>
  <si>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</si>
  <si>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</si>
  <si>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</si>
  <si>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</si>
  <si>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</si>
  <si>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</si>
  <si>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</si>
  <si>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</si>
  <si>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</si>
  <si>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</si>
  <si>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</si>
  <si>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</si>
  <si>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</si>
  <si>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</si>
  <si>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</si>
  <si>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</si>
  <si>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</si>
  <si>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</si>
  <si>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</si>
  <si>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</si>
  <si>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</si>
  <si>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</si>
  <si>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</si>
  <si>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</si>
  <si>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</si>
  <si>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</si>
  <si>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</si>
  <si>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</si>
  <si>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</si>
  <si>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</si>
  <si>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</si>
  <si>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</si>
  <si>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</si>
  <si>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</si>
  <si>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</si>
  <si>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</si>
  <si>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</si>
  <si>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</si>
  <si>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</si>
  <si>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</si>
  <si>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</si>
  <si>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</si>
  <si>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</si>
  <si>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</si>
  <si>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</si>
  <si>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</si>
  <si>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</si>
  <si>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</si>
  <si>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</si>
  <si>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</si>
  <si>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</si>
  <si>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</si>
  <si>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</si>
  <si>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</si>
  <si>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</si>
  <si>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</si>
  <si>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</si>
  <si>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</si>
  <si>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</si>
  <si>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</si>
  <si>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</si>
  <si>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</si>
  <si>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</si>
  <si>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</si>
  <si>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</si>
  <si>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</si>
  <si>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</si>
  <si>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</si>
  <si>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</si>
  <si>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</si>
  <si>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</si>
  <si>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</si>
  <si>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</si>
  <si>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</si>
  <si>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</si>
  <si>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</si>
  <si>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</si>
  <si>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</si>
  <si>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</si>
  <si>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</si>
  <si>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</si>
  <si>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</si>
  <si>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</si>
  <si>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</si>
  <si>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</si>
  <si>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</si>
  <si>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</si>
  <si>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</si>
  <si>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</si>
  <si>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</si>
  <si>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</si>
  <si>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</si>
  <si>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</si>
  <si>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</si>
  <si>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</si>
  <si>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</si>
  <si>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</si>
  <si>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</si>
  <si>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</si>
  <si>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</si>
  <si>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</si>
  <si>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</si>
  <si>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</si>
  <si>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</si>
  <si>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</si>
  <si>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</si>
  <si>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</si>
  <si>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</si>
  <si>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</si>
  <si>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</si>
  <si>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</si>
  <si>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</si>
  <si>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</si>
  <si>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</si>
  <si>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</si>
  <si>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</si>
  <si>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</si>
  <si>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</si>
  <si>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</si>
  <si>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</si>
  <si>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</si>
  <si>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</si>
  <si>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</si>
  <si>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</si>
  <si>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</si>
  <si>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</si>
  <si>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</si>
  <si>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</si>
  <si>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</si>
  <si>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</si>
  <si>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</si>
  <si>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</si>
  <si>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</si>
  <si>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</si>
  <si>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</si>
  <si>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</si>
  <si>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</si>
  <si>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</si>
  <si>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</si>
  <si>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</si>
  <si>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</si>
  <si>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</si>
  <si>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</si>
  <si>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</si>
  <si>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</si>
  <si>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</si>
  <si>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</si>
  <si>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</si>
  <si>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</si>
  <si>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</si>
  <si>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</si>
  <si>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</si>
  <si>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</si>
  <si>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</si>
  <si>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</si>
  <si>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</si>
  <si>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</si>
  <si>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</si>
  <si>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</si>
  <si>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</si>
  <si>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</si>
  <si>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</si>
  <si>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</si>
  <si>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</si>
  <si>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</si>
  <si>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</si>
  <si>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</si>
  <si>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</si>
  <si>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</si>
  <si>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</si>
  <si>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</si>
  <si>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</si>
  <si>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</si>
  <si>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</si>
  <si>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</si>
  <si>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</si>
  <si>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</si>
  <si>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</si>
  <si>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</si>
  <si>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</si>
  <si>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</si>
  <si>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</si>
  <si>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</si>
  <si>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</si>
  <si>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</si>
  <si>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</si>
  <si>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</si>
  <si>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</si>
  <si>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</si>
  <si>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</si>
  <si>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</si>
  <si>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</si>
  <si>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</si>
  <si>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</si>
  <si>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</si>
  <si>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</si>
  <si>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</si>
  <si>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</si>
  <si>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</si>
  <si>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</si>
  <si>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</si>
  <si>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</si>
  <si>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</si>
  <si>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</si>
  <si>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</si>
  <si>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</si>
  <si>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</si>
  <si>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</si>
  <si>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</si>
  <si>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</si>
  <si>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</si>
  <si>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</si>
  <si>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</si>
  <si>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</si>
  <si>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</si>
  <si>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</si>
  <si>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</si>
  <si>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</si>
  <si>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</si>
  <si>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</si>
  <si>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</si>
  <si>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</si>
  <si>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</si>
  <si>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</si>
  <si>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</si>
  <si>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</si>
  <si>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</si>
  <si>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</si>
  <si>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</si>
  <si>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</si>
  <si>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</si>
  <si>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</si>
  <si>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</si>
  <si>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</si>
  <si>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</si>
  <si>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</si>
  <si>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</si>
  <si>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</si>
  <si>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</si>
  <si>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</si>
  <si>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</si>
  <si>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</si>
  <si>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</si>
  <si>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</si>
  <si>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</si>
  <si>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</si>
  <si>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</si>
  <si>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</si>
  <si>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</si>
  <si>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</si>
  <si>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</si>
  <si>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</si>
  <si>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</si>
  <si>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</si>
  <si>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</si>
  <si>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</si>
  <si>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</si>
  <si>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</si>
  <si>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</si>
  <si>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</si>
  <si>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</si>
  <si>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</si>
  <si>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</si>
  <si>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</si>
  <si>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</si>
  <si>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</si>
  <si>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</si>
  <si>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</si>
  <si>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</si>
  <si>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</si>
  <si>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</si>
  <si>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</si>
  <si>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</si>
  <si>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</si>
  <si>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</si>
  <si>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</si>
  <si>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</si>
  <si>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</si>
  <si>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</si>
  <si>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</si>
  <si>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</si>
  <si>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</si>
  <si>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</si>
  <si>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</si>
  <si>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</si>
  <si>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</si>
  <si>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</si>
  <si>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</si>
  <si>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</si>
  <si>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</si>
  <si>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</si>
  <si>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</si>
  <si>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</si>
  <si>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</si>
  <si>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</si>
  <si>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</si>
  <si>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</si>
  <si>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</si>
  <si>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</si>
  <si>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</si>
  <si>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</si>
  <si>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</si>
  <si>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</si>
  <si>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</si>
  <si>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</si>
  <si>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</si>
  <si>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</si>
  <si>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</si>
  <si>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</si>
  <si>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</si>
  <si>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</si>
  <si>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</si>
  <si>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</si>
  <si>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</si>
  <si>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</si>
  <si>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</si>
  <si>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</si>
  <si>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</si>
  <si>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</si>
  <si>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</si>
  <si>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</si>
  <si>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</si>
  <si>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</si>
  <si>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</si>
  <si>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</si>
  <si>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</si>
  <si>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</si>
  <si>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</si>
  <si>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</si>
  <si>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</si>
  <si>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</si>
  <si>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</si>
  <si>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</si>
  <si>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</si>
  <si>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</si>
  <si>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</si>
  <si>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</si>
  <si>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</si>
  <si>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</si>
  <si>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</si>
  <si>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</si>
  <si>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</si>
  <si>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</si>
  <si>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</si>
  <si>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</si>
  <si>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</si>
  <si>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</si>
  <si>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</si>
  <si>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</si>
  <si>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</si>
  <si>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</si>
  <si>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</si>
  <si>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</si>
  <si>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</si>
  <si>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</si>
  <si>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</si>
  <si>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</si>
  <si>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</si>
  <si>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</si>
  <si>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</si>
  <si>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</si>
  <si>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</si>
  <si>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</si>
  <si>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</si>
  <si>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</si>
  <si>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</si>
  <si>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</si>
  <si>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</si>
  <si>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</si>
  <si>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</si>
  <si>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</si>
  <si>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</si>
  <si>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</si>
  <si>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</si>
  <si>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</si>
  <si>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</si>
  <si>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</si>
  <si>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</si>
  <si>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</si>
  <si>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</si>
  <si>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</si>
  <si>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</si>
  <si>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</si>
  <si>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</si>
  <si>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</si>
  <si>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</si>
  <si>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</si>
  <si>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</si>
  <si>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</si>
  <si>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</si>
  <si>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</si>
  <si>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</si>
  <si>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</si>
  <si>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</si>
  <si>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</si>
  <si>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</si>
  <si>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</si>
  <si>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</si>
  <si>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</si>
  <si>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</si>
  <si>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</si>
  <si>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</si>
  <si>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</si>
  <si>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</si>
  <si>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</si>
  <si>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</si>
  <si>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</si>
  <si>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</si>
  <si>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</si>
  <si>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</si>
  <si>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</si>
  <si>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</si>
  <si>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</si>
  <si>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</si>
  <si>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</si>
  <si>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</si>
  <si>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</si>
  <si>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</si>
  <si>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</si>
  <si>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</si>
  <si>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</si>
  <si>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</si>
  <si>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</si>
  <si>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</si>
  <si>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</si>
  <si>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</si>
  <si>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</si>
  <si>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</si>
  <si>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</si>
  <si>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</si>
  <si>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</si>
  <si>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</si>
  <si>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</si>
  <si>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</si>
  <si>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</si>
  <si>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</si>
  <si>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</si>
  <si>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</si>
  <si>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</si>
  <si>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</si>
  <si>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</si>
  <si>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</si>
  <si>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</si>
  <si>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</si>
  <si>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</si>
  <si>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</si>
  <si>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</si>
  <si>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</si>
  <si>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</si>
  <si>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</si>
  <si>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</si>
  <si>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</si>
  <si>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</si>
  <si>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</si>
  <si>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</si>
  <si>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</si>
  <si>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</si>
  <si>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</si>
  <si>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</si>
  <si>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</si>
  <si>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</si>
  <si>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</si>
  <si>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</si>
  <si>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</si>
  <si>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</si>
  <si>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</si>
  <si>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</si>
  <si>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</si>
  <si>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</si>
  <si>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</si>
  <si>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</si>
  <si>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</si>
  <si>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</si>
  <si>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</si>
  <si>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</si>
  <si>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</si>
  <si>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</si>
  <si>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</si>
  <si>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</si>
  <si>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</si>
  <si>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</si>
  <si>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</si>
  <si>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</si>
  <si>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</si>
  <si>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</si>
  <si>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</si>
  <si>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</si>
  <si>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</si>
  <si>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</si>
  <si>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</si>
  <si>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</si>
  <si>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</si>
  <si>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</si>
  <si>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</si>
  <si>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</si>
  <si>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</si>
  <si>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</si>
  <si>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</si>
  <si>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</si>
  <si>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</si>
  <si>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</si>
  <si>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</si>
  <si>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</si>
  <si>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</si>
  <si>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</si>
  <si>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</si>
  <si>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</si>
  <si>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</si>
  <si>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</si>
  <si>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</si>
  <si>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</si>
  <si>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</si>
  <si>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</si>
  <si>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</si>
  <si>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</si>
  <si>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</si>
  <si>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</si>
  <si>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</si>
  <si>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</si>
  <si>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</si>
  <si>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</si>
  <si>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</si>
  <si>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</si>
  <si>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</si>
  <si>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</si>
  <si>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</si>
  <si>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</si>
  <si>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</si>
  <si>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</si>
  <si>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</si>
  <si>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</si>
  <si>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</si>
  <si>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</si>
  <si>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</si>
  <si>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</si>
  <si>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</si>
  <si>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</si>
  <si>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</si>
  <si>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</si>
  <si>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</si>
  <si>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</si>
  <si>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</si>
  <si>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</si>
  <si>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</si>
  <si>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</si>
  <si>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</si>
  <si>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</si>
  <si>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</si>
  <si>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</si>
  <si>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</si>
  <si>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</si>
  <si>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</si>
  <si>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</si>
  <si>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</si>
  <si>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</si>
  <si>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</si>
  <si>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</si>
  <si>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</si>
  <si>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</si>
  <si>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</si>
  <si>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</si>
  <si>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</si>
  <si>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</si>
  <si>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</si>
  <si>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</si>
  <si>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</si>
  <si>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</si>
  <si>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</si>
  <si>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</si>
  <si>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</si>
  <si>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</si>
  <si>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</si>
  <si>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</si>
  <si>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</si>
  <si>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</si>
  <si>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</si>
  <si>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</si>
  <si>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</si>
  <si>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</si>
  <si>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</si>
  <si>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</si>
  <si>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</si>
  <si>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</si>
  <si>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</si>
  <si>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</si>
  <si>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</si>
  <si>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</si>
  <si>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</si>
  <si>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</si>
  <si>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</si>
  <si>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</si>
  <si>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</si>
  <si>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</si>
  <si>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</si>
  <si>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</si>
  <si>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</si>
  <si>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</si>
  <si>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</si>
  <si>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</si>
  <si>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</si>
  <si>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</si>
  <si>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</si>
  <si>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</si>
  <si>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</si>
  <si>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</si>
  <si>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</si>
  <si>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</si>
  <si>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</si>
  <si>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</si>
  <si>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</si>
  <si>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</si>
  <si>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</si>
  <si>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</si>
  <si>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</si>
  <si>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</si>
  <si>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</si>
  <si>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</si>
  <si>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</si>
  <si>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</si>
  <si>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</si>
  <si>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</si>
  <si>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</si>
  <si>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</si>
  <si>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</si>
  <si>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</si>
  <si>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</si>
  <si>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</si>
  <si>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</si>
  <si>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</si>
  <si>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</si>
  <si>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</si>
  <si>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</si>
  <si>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</si>
  <si>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</si>
  <si>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</si>
  <si>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</si>
  <si>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</si>
  <si>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</si>
  <si>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</si>
  <si>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</si>
  <si>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</si>
  <si>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</si>
  <si>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</si>
  <si>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</si>
  <si>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</si>
  <si>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</si>
  <si>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</si>
  <si>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</si>
  <si>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</si>
  <si>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</si>
  <si>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</si>
  <si>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</si>
  <si>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</si>
  <si>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</si>
  <si>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</si>
  <si>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</si>
  <si>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</si>
  <si>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</si>
  <si>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</si>
  <si>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</si>
  <si>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</si>
  <si>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</si>
  <si>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</si>
  <si>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</si>
  <si>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</si>
  <si>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</si>
  <si>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</si>
  <si>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</si>
  <si>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</si>
  <si>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</si>
  <si>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</si>
  <si>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</si>
  <si>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</si>
  <si>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</si>
  <si>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</si>
  <si>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</si>
  <si>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</si>
  <si>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</si>
  <si>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</si>
  <si>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</si>
  <si>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</si>
  <si>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</si>
  <si>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</si>
  <si>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</si>
  <si>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</si>
  <si>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</si>
  <si>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</si>
  <si>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</si>
  <si>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</si>
  <si>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</si>
  <si>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</si>
  <si>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</si>
  <si>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</si>
  <si>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</si>
  <si>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</si>
  <si>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</si>
  <si>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</si>
  <si>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</si>
  <si>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</si>
  <si>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</si>
  <si>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</si>
  <si>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</si>
  <si>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</si>
  <si>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</si>
  <si>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</si>
  <si>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</si>
  <si>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</si>
  <si>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</si>
  <si>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</si>
  <si>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</si>
  <si>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</si>
  <si>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</si>
  <si>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</si>
  <si>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</si>
  <si>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</si>
  <si>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</si>
  <si>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</si>
  <si>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</si>
  <si>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</si>
  <si>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</si>
  <si>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</si>
  <si>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</si>
  <si>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</si>
  <si>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</si>
  <si>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</si>
  <si>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</si>
  <si>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</si>
  <si>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</si>
  <si>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</si>
  <si>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</si>
  <si>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</si>
  <si>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</si>
  <si>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</si>
  <si>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</si>
  <si>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</si>
  <si>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</si>
  <si>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</si>
  <si>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</si>
  <si>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</si>
  <si>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</si>
  <si>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</si>
  <si>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</si>
  <si>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</si>
  <si>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</si>
  <si>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</si>
  <si>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</si>
  <si>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</si>
  <si>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</si>
  <si>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</si>
  <si>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</si>
  <si>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</si>
  <si>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</si>
  <si>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</si>
  <si>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</si>
  <si>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</si>
  <si>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</si>
  <si>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</si>
  <si>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</si>
  <si>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</si>
  <si>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</si>
  <si>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</si>
  <si>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</si>
  <si>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</si>
  <si>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</si>
  <si>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</si>
  <si>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</si>
  <si>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</si>
  <si>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</si>
  <si>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</si>
  <si>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</si>
  <si>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</si>
  <si>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</si>
  <si>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</si>
  <si>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</si>
  <si>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</si>
  <si>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</si>
  <si>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</si>
  <si>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</si>
  <si>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</si>
  <si>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</si>
  <si>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</si>
  <si>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</si>
  <si>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</si>
  <si>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</si>
  <si>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</si>
  <si>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</si>
  <si>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</si>
  <si>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</si>
  <si>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</si>
  <si>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</si>
  <si>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</si>
  <si>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</si>
  <si>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</si>
  <si>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</si>
  <si>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</si>
  <si>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</si>
  <si>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</si>
  <si>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</si>
  <si>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</si>
  <si>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</si>
  <si>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</si>
  <si>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</si>
  <si>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</si>
  <si>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</si>
  <si>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</si>
  <si>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</si>
  <si>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</si>
  <si>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</si>
  <si>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</si>
  <si>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</si>
  <si>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</si>
  <si>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</si>
  <si>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</si>
  <si>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</si>
  <si>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</si>
  <si>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</si>
  <si>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</si>
  <si>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</si>
  <si>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</si>
  <si>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</si>
  <si>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</si>
  <si>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</si>
  <si>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</si>
  <si>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</si>
  <si>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</si>
  <si>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</si>
  <si>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</si>
  <si>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</si>
  <si>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</si>
  <si>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</si>
  <si>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</si>
  <si>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</si>
  <si>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</si>
  <si>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</si>
  <si>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</si>
  <si>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</si>
  <si>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</si>
  <si>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</si>
  <si>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</si>
  <si>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</si>
  <si>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</si>
  <si>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</si>
  <si>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</si>
  <si>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</si>
  <si>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</si>
  <si>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</si>
  <si>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</si>
  <si>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</si>
  <si>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</si>
  <si>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</si>
  <si>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</si>
  <si>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</si>
  <si>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</si>
  <si>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</si>
  <si>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</si>
  <si>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</si>
  <si>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</si>
  <si>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</si>
  <si>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</si>
  <si>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</si>
  <si>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</si>
  <si>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</si>
  <si>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</si>
  <si>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</si>
  <si>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</si>
  <si>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</si>
  <si>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</si>
  <si>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</si>
  <si>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</si>
  <si>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</si>
  <si>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</si>
  <si>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</si>
  <si>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</si>
  <si>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</si>
  <si>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</si>
  <si>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</si>
  <si>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</si>
  <si>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</si>
  <si>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</si>
  <si>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</si>
  <si>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</si>
  <si>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</si>
  <si>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</si>
  <si>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</si>
  <si>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</si>
  <si>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</si>
  <si>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</si>
  <si>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</si>
  <si>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</si>
  <si>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</si>
  <si>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</si>
  <si>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</si>
  <si>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</si>
  <si>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</si>
  <si>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</si>
  <si>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</si>
  <si>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</si>
  <si>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</si>
  <si>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</si>
  <si>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</si>
  <si>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</si>
  <si>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</si>
  <si>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</si>
  <si>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</si>
  <si>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</si>
  <si>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</si>
  <si>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</si>
  <si>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</si>
  <si>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</si>
  <si>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</si>
  <si>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</si>
  <si>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</si>
  <si>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</si>
  <si>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</si>
  <si>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</si>
  <si>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</si>
  <si>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</si>
  <si>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</si>
  <si>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</si>
  <si>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</si>
  <si>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</si>
  <si>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</si>
  <si>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</si>
  <si>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</si>
  <si>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</si>
  <si>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</si>
  <si>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</si>
  <si>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</si>
  <si>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</si>
  <si>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</si>
  <si>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</si>
  <si>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</si>
  <si>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</si>
  <si>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</si>
  <si>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</si>
  <si>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</si>
  <si>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</si>
  <si>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</si>
  <si>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</si>
  <si>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</si>
  <si>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</si>
  <si>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</si>
  <si>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</si>
  <si>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</si>
  <si>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</si>
  <si>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</si>
  <si>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</si>
  <si>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</si>
  <si>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</si>
  <si>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</si>
  <si>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</si>
  <si>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</si>
  <si>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</si>
  <si>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</si>
  <si>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</si>
  <si>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</si>
  <si>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</si>
  <si>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</si>
  <si>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</si>
  <si>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</si>
  <si>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</si>
  <si>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</si>
  <si>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</si>
  <si>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</si>
  <si>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</si>
  <si>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</si>
  <si>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</si>
  <si>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</si>
  <si>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</si>
  <si>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</si>
  <si>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</si>
  <si>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</si>
  <si>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</si>
  <si>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</si>
  <si>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</si>
  <si>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</si>
  <si>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</si>
  <si>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</si>
  <si>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</si>
  <si>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</si>
  <si>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</si>
  <si>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</si>
  <si>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</si>
  <si>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</si>
  <si>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</si>
  <si>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</si>
  <si>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</si>
  <si>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</si>
  <si>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</si>
  <si>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</si>
  <si>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</si>
  <si>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</si>
  <si>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</si>
  <si>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</si>
  <si>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</si>
  <si>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</si>
  <si>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</si>
  <si>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</si>
  <si>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</si>
  <si>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</si>
  <si>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</si>
  <si>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</si>
  <si>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</si>
  <si>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</si>
  <si>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</si>
  <si>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</si>
  <si>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</si>
  <si>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</si>
  <si>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</si>
  <si>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</si>
  <si>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</si>
  <si>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</si>
  <si>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</si>
  <si>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</si>
  <si>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</si>
  <si>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</si>
  <si>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</si>
  <si>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</si>
  <si>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</si>
  <si>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</si>
  <si>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</si>
  <si>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</si>
  <si>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</si>
  <si>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</si>
  <si>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</si>
  <si>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</si>
  <si>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</si>
  <si>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</si>
  <si>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</si>
  <si>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</si>
  <si>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</si>
  <si>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</si>
  <si>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</si>
  <si>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</si>
  <si>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</si>
  <si>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</si>
  <si>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</si>
  <si>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</si>
  <si>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</si>
  <si>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</si>
  <si>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</si>
  <si>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</si>
  <si>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</si>
  <si>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</si>
  <si>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</si>
  <si>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</si>
  <si>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</si>
  <si>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</si>
  <si>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</si>
  <si>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</si>
  <si>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</si>
  <si>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</si>
  <si>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</si>
  <si>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</si>
  <si>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</si>
  <si>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</si>
  <si>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</si>
  <si>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</si>
  <si>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</si>
  <si>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</si>
  <si>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</si>
  <si>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</si>
  <si>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</si>
  <si>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</si>
  <si>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</si>
  <si>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</si>
  <si>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</si>
  <si>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</si>
  <si>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</si>
  <si>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</si>
  <si>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</si>
  <si>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</si>
  <si>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</si>
  <si>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</si>
  <si>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</si>
  <si>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</si>
  <si>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</si>
  <si>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</si>
  <si>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</si>
  <si>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</si>
  <si>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</si>
  <si>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</si>
  <si>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</si>
  <si>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</si>
  <si>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</si>
  <si>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</si>
  <si>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</si>
  <si>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</si>
  <si>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</si>
  <si>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</si>
  <si>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</si>
  <si>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</si>
  <si>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</si>
  <si>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</si>
  <si>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</si>
  <si>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</si>
  <si>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</si>
  <si>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</si>
  <si>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</si>
  <si>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</si>
  <si>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</si>
  <si>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</si>
  <si>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</si>
  <si>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</si>
  <si>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</si>
  <si>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</si>
  <si>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</si>
  <si>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</si>
  <si>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</si>
  <si>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</si>
  <si>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</si>
  <si>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</si>
  <si>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</si>
  <si>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</si>
  <si>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</si>
  <si>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</si>
  <si>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</si>
  <si>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</si>
  <si>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</si>
  <si>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</si>
  <si>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</si>
  <si>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</si>
  <si>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</si>
  <si>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</si>
  <si>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</si>
  <si>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</si>
  <si>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</si>
  <si>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</si>
  <si>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</si>
  <si>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</si>
  <si>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</si>
  <si>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</si>
  <si>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</si>
  <si>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</si>
  <si>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</si>
  <si>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</si>
  <si>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</si>
  <si>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</si>
  <si>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</si>
  <si>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</si>
  <si>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</si>
  <si>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</si>
  <si>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</si>
  <si>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</si>
  <si>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</si>
  <si>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</si>
  <si>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</si>
  <si>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</si>
  <si>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</si>
  <si>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</si>
  <si>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</si>
  <si>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</si>
  <si>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</si>
  <si>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</si>
  <si>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</si>
  <si>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</si>
  <si>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</si>
  <si>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</si>
  <si>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</si>
  <si>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</si>
  <si>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</si>
  <si>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</si>
  <si>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</si>
  <si>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</si>
  <si>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</si>
  <si>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</si>
  <si>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</si>
  <si>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</si>
  <si>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</si>
  <si>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</si>
  <si>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</si>
  <si>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</si>
  <si>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</si>
  <si>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</si>
  <si>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</si>
  <si>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</si>
  <si>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</si>
  <si>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</si>
  <si>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</si>
  <si>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</si>
  <si>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</si>
  <si>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</si>
  <si>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</si>
  <si>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</si>
  <si>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</si>
  <si>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</si>
  <si>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</si>
  <si>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</si>
  <si>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</si>
  <si>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</si>
  <si>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</si>
  <si>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</si>
  <si>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</si>
  <si>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</si>
  <si>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</si>
  <si>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</si>
  <si>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</si>
  <si>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</si>
  <si>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</si>
  <si>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</si>
  <si>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</si>
  <si>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</si>
  <si>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</si>
  <si>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</si>
  <si>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</si>
  <si>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</si>
  <si>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</si>
  <si>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</si>
  <si>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</si>
  <si>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</si>
  <si>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</si>
  <si>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</si>
  <si>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</si>
  <si>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</si>
  <si>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</si>
  <si>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</si>
  <si>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</si>
  <si>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</si>
  <si>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</si>
  <si>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</si>
  <si>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</si>
  <si>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</si>
  <si>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</si>
  <si>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</si>
  <si>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</si>
  <si>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</si>
  <si>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</si>
  <si>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</si>
  <si>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</si>
  <si>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</si>
  <si>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</si>
  <si>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</si>
  <si>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</si>
  <si>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</si>
  <si>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</si>
  <si>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</si>
  <si>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</si>
  <si>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</si>
  <si>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</si>
  <si>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</si>
  <si>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</si>
  <si>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</si>
  <si>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</si>
  <si>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</si>
  <si>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</si>
  <si>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</si>
  <si>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</si>
  <si>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</si>
  <si>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</si>
  <si>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</si>
  <si>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</si>
  <si>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</si>
  <si>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</si>
  <si>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</si>
  <si>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</si>
  <si>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</si>
  <si>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</si>
  <si>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</si>
  <si>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</si>
  <si>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</si>
  <si>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</si>
  <si>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</si>
  <si>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</si>
  <si>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</si>
  <si>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</si>
  <si>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</si>
  <si>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</si>
  <si>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</si>
  <si>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</si>
  <si>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</si>
  <si>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</si>
  <si>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</si>
  <si>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</si>
  <si>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</si>
  <si>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</si>
  <si>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</si>
  <si>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</si>
  <si>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</si>
  <si>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</si>
  <si>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</si>
  <si>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</si>
  <si>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</si>
  <si>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</si>
  <si>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</si>
  <si>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</si>
  <si>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</si>
  <si>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</si>
  <si>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</si>
  <si>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</si>
  <si>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</si>
  <si>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</si>
  <si>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</si>
  <si>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</si>
  <si>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</si>
  <si>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</si>
  <si>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</si>
  <si>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</si>
  <si>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</si>
  <si>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</si>
  <si>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</si>
  <si>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</si>
  <si>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</si>
  <si>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</si>
  <si>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</si>
  <si>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</si>
  <si>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</si>
  <si>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</si>
  <si>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</si>
  <si>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</si>
  <si>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</si>
  <si>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</si>
  <si>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</si>
  <si>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</si>
  <si>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</si>
  <si>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</si>
  <si>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</si>
  <si>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</si>
  <si>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</si>
  <si>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</si>
  <si>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</si>
  <si>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</si>
  <si>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</si>
  <si>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</si>
  <si>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</si>
  <si>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</si>
  <si>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</si>
  <si>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</si>
  <si>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</si>
  <si>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</si>
  <si>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</si>
  <si>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</si>
  <si>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</si>
  <si>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</si>
  <si>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</si>
  <si>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</si>
  <si>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</si>
  <si>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</si>
  <si>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</si>
  <si>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</si>
  <si>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</si>
  <si>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</si>
  <si>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</si>
  <si>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</si>
  <si>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</si>
  <si>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</si>
  <si>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</si>
  <si>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</si>
  <si>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</si>
  <si>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</si>
  <si>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</si>
  <si>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</si>
  <si>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</si>
  <si>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</si>
  <si>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</si>
  <si>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</si>
  <si>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</si>
  <si>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</si>
  <si>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</si>
  <si>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</si>
  <si>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</si>
  <si>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</si>
  <si>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</si>
  <si>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</si>
  <si>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</si>
  <si>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</si>
  <si>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</si>
  <si>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</si>
  <si>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</si>
  <si>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</si>
  <si>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</si>
  <si>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</si>
  <si>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</si>
  <si>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</si>
  <si>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</si>
  <si>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</si>
  <si>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</si>
  <si>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</si>
  <si>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</si>
  <si>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</si>
  <si>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</si>
  <si>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</si>
  <si>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</si>
  <si>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</si>
  <si>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</si>
  <si>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</si>
  <si>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</si>
  <si>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</si>
  <si>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</si>
  <si>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</si>
  <si>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</si>
  <si>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</si>
  <si>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</si>
  <si>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</si>
  <si>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</si>
  <si>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</si>
  <si>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</si>
  <si>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</si>
  <si>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</si>
  <si>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</si>
  <si>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</si>
  <si>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</si>
  <si>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</si>
  <si>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</si>
  <si>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</si>
  <si>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</si>
  <si>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</si>
  <si>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</si>
  <si>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</si>
  <si>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</si>
  <si>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</si>
  <si>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</si>
  <si>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</si>
  <si>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</si>
  <si>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</si>
  <si>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</si>
  <si>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</si>
  <si>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</si>
  <si>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</si>
  <si>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</si>
  <si>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</si>
  <si>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</si>
  <si>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</si>
  <si>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</si>
  <si>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</si>
  <si>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</si>
  <si>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</si>
  <si>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</si>
  <si>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</si>
  <si>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</si>
  <si>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</si>
  <si>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</si>
  <si>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</si>
  <si>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</si>
  <si>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</si>
  <si>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</si>
  <si>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</si>
  <si>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</si>
  <si>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</si>
  <si>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</si>
  <si>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</si>
  <si>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</si>
  <si>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</si>
  <si>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</si>
  <si>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</si>
  <si>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</si>
  <si>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</si>
  <si>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</si>
  <si>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</si>
  <si>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</si>
  <si>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</si>
  <si>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</si>
  <si>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</si>
  <si>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</si>
  <si>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</si>
  <si>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</si>
  <si>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</si>
  <si>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</si>
  <si>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</si>
  <si>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</si>
  <si>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</si>
  <si>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</si>
  <si>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</si>
  <si>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</si>
  <si>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</si>
  <si>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</si>
  <si>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</si>
  <si>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</si>
  <si>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</si>
  <si>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</si>
  <si>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</si>
  <si>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</si>
  <si>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</si>
  <si>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</si>
  <si>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</si>
  <si>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</si>
  <si>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</si>
  <si>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</si>
  <si>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</si>
  <si>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</si>
  <si>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</si>
  <si>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</si>
  <si>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</si>
  <si>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</si>
  <si>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</si>
  <si>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</si>
  <si>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</si>
  <si>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</si>
  <si>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</si>
  <si>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</si>
  <si>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</si>
  <si>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</si>
  <si>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</si>
  <si>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</si>
  <si>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</si>
  <si>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</si>
  <si>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</si>
  <si>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</si>
  <si>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</si>
  <si>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</si>
  <si>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</si>
  <si>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</si>
  <si>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</si>
  <si>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</si>
  <si>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</si>
  <si>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</si>
  <si>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</si>
  <si>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</si>
  <si>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</si>
  <si>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</si>
  <si>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</si>
  <si>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</si>
  <si>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</si>
  <si>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</si>
  <si>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</si>
  <si>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</si>
  <si>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</si>
  <si>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</si>
  <si>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</si>
  <si>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</si>
  <si>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</si>
  <si>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</si>
  <si>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</si>
  <si>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</si>
  <si>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</si>
  <si>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</si>
  <si>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</si>
  <si>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</si>
  <si>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</si>
  <si>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</si>
  <si>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</si>
  <si>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</si>
  <si>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</si>
  <si>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</si>
  <si>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</si>
  <si>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</si>
  <si>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</si>
  <si>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</si>
  <si>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</si>
  <si>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</si>
  <si>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</si>
  <si>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</si>
  <si>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</si>
  <si>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</si>
  <si>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</si>
  <si>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</si>
  <si>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</si>
  <si>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</si>
  <si>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</si>
  <si>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</si>
  <si>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</si>
  <si>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</si>
  <si>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</si>
  <si>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</si>
  <si>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</si>
  <si>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</si>
  <si>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</si>
  <si>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</si>
  <si>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</si>
  <si>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</si>
  <si>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</si>
  <si>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</si>
  <si>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</si>
  <si>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</si>
  <si>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</si>
  <si>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</si>
  <si>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</si>
  <si>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</si>
  <si>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</si>
  <si>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</si>
  <si>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</si>
  <si>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</si>
  <si>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</si>
  <si>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</si>
  <si>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</si>
  <si>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</si>
  <si>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</si>
  <si>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</si>
  <si>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</si>
  <si>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</si>
  <si>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</si>
  <si>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</si>
  <si>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</si>
  <si>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</si>
  <si>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</si>
  <si>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</si>
  <si>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</si>
  <si>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</si>
  <si>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</si>
  <si>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</si>
  <si>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</si>
  <si>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</si>
  <si>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</si>
  <si>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</si>
  <si>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</si>
  <si>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</si>
  <si>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</si>
  <si>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</si>
  <si>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</si>
  <si>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</si>
  <si>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</si>
  <si>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</si>
  <si>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</si>
  <si>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</si>
  <si>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</si>
  <si>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</si>
  <si>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</si>
  <si>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</si>
  <si>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</si>
  <si>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</si>
  <si>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</si>
  <si>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</si>
  <si>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</si>
  <si>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</si>
  <si>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</si>
  <si>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</si>
  <si>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</si>
  <si>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</si>
  <si>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</si>
  <si>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</si>
  <si>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</si>
  <si>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</si>
  <si>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</si>
  <si>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</si>
  <si>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</si>
  <si>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</si>
  <si>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</si>
  <si>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</si>
  <si>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</si>
  <si>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</si>
  <si>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</si>
  <si>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</si>
  <si>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</si>
  <si>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</si>
  <si>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</si>
  <si>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</si>
  <si>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</si>
  <si>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</si>
  <si>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</si>
  <si>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</si>
  <si>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</si>
  <si>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</si>
  <si>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</si>
  <si>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</si>
  <si>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</si>
  <si>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</si>
  <si>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</si>
  <si>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</si>
  <si>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</si>
  <si>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</si>
  <si>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</si>
  <si>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</si>
  <si>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</si>
  <si>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</si>
  <si>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</si>
  <si>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</si>
  <si>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</si>
  <si>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</si>
  <si>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</si>
  <si>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</si>
  <si>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</si>
  <si>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</si>
  <si>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</si>
  <si>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</si>
  <si>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</si>
  <si>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</si>
  <si>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</si>
  <si>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</si>
  <si>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</si>
  <si>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</si>
  <si>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</si>
  <si>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</si>
  <si>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</si>
  <si>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</si>
  <si>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</si>
  <si>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</si>
  <si>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</si>
  <si>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</si>
  <si>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</si>
  <si>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</si>
  <si>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</si>
  <si>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</si>
  <si>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</si>
  <si>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</si>
  <si>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</si>
  <si>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</si>
  <si>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</si>
  <si>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</si>
  <si>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</si>
  <si>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</si>
  <si>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</si>
  <si>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</si>
  <si>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</si>
  <si>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</si>
  <si>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</si>
  <si>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</si>
  <si>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</si>
  <si>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</si>
  <si>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</si>
  <si>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</si>
  <si>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</si>
  <si>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</si>
  <si>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</si>
  <si>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</si>
  <si>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</si>
  <si>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</si>
  <si>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</si>
  <si>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</si>
  <si>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</si>
  <si>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</si>
  <si>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</si>
  <si>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</si>
  <si>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</si>
  <si>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</si>
  <si>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</si>
  <si>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</si>
  <si>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</si>
  <si>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</si>
  <si>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</si>
  <si>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</si>
  <si>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</si>
  <si>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</si>
  <si>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</si>
  <si>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</si>
  <si>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</si>
  <si>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</si>
  <si>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</si>
  <si>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</si>
  <si>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</si>
  <si>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</si>
  <si>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</si>
  <si>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</si>
  <si>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</si>
  <si>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</si>
  <si>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</si>
  <si>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</si>
  <si>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</si>
  <si>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</si>
  <si>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</si>
  <si>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</si>
  <si>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</si>
  <si>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</si>
  <si>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</si>
  <si>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</si>
  <si>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</si>
  <si>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</si>
  <si>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</si>
  <si>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</si>
  <si>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</si>
  <si>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</si>
  <si>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</si>
  <si>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</si>
  <si>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</si>
  <si>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</si>
  <si>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</si>
  <si>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</si>
  <si>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</si>
  <si>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</si>
  <si>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</si>
  <si>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</si>
  <si>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</si>
  <si>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</si>
  <si>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</si>
  <si>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</si>
  <si>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</si>
  <si>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</si>
  <si>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</si>
  <si>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</si>
  <si>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</si>
  <si>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</si>
  <si>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</si>
  <si>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</si>
  <si>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</si>
  <si>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</si>
  <si>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</si>
  <si>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</si>
  <si>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</si>
  <si>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</si>
  <si>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</si>
  <si>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</si>
  <si>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</si>
  <si>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</si>
  <si>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</si>
  <si>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</si>
  <si>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</si>
  <si>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</si>
  <si>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</si>
  <si>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</si>
  <si>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</si>
  <si>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</si>
  <si>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</si>
  <si>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</si>
  <si>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</si>
  <si>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</si>
  <si>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</si>
  <si>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</si>
  <si>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</si>
  <si>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</si>
  <si>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</si>
  <si>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</si>
  <si>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</si>
  <si>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</si>
  <si>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</si>
  <si>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</si>
  <si>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</si>
  <si>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</si>
  <si>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</si>
  <si>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</si>
  <si>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</si>
  <si>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</si>
  <si>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</si>
  <si>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</si>
  <si>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</si>
  <si>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</si>
  <si>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</si>
  <si>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</si>
  <si>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</si>
  <si>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</si>
  <si>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</si>
  <si>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</si>
  <si>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</si>
  <si>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</si>
  <si>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</si>
  <si>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</si>
  <si>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</si>
  <si>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</si>
  <si>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</si>
  <si>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</si>
  <si>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</si>
  <si>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</si>
  <si>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</si>
  <si>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</si>
  <si>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</si>
  <si>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</si>
  <si>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</si>
  <si>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</si>
  <si>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</si>
  <si>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</si>
  <si>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</si>
  <si>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</si>
  <si>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</si>
  <si>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</si>
  <si>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</si>
  <si>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</si>
  <si>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</si>
  <si>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</si>
  <si>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</si>
  <si>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</si>
  <si>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</si>
  <si>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</si>
  <si>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</si>
  <si>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</si>
  <si>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</si>
  <si>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</si>
  <si>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</si>
  <si>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</si>
  <si>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</si>
  <si>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</si>
  <si>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</si>
  <si>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</si>
  <si>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</si>
  <si>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</si>
  <si>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</si>
  <si>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</si>
  <si>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</si>
  <si>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</si>
  <si>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</si>
  <si>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</si>
  <si>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</si>
  <si>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</si>
  <si>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</si>
  <si>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</si>
  <si>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</si>
  <si>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</si>
  <si>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</si>
  <si>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</si>
  <si>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</si>
  <si>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</si>
  <si>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</si>
  <si>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</si>
  <si>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</si>
  <si>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</si>
  <si>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</si>
  <si>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</si>
  <si>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</si>
  <si>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</si>
  <si>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</si>
  <si>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</si>
  <si>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</si>
  <si>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</si>
  <si>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</si>
  <si>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</si>
  <si>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</si>
  <si>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</si>
  <si>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</si>
  <si>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</si>
  <si>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</si>
  <si>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</si>
  <si>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</si>
  <si>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</si>
  <si>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</si>
  <si>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</si>
  <si>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</si>
  <si>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</si>
  <si>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</si>
  <si>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</si>
  <si>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</si>
  <si>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</si>
  <si>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</si>
  <si>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</si>
  <si>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</si>
  <si>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</si>
  <si>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</si>
  <si>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</si>
  <si>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</si>
  <si>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</si>
  <si>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</si>
  <si>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</si>
  <si>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</si>
  <si>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</si>
  <si>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</si>
  <si>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</si>
  <si>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</si>
  <si>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</si>
  <si>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</si>
  <si>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</si>
  <si>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</si>
  <si>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</si>
  <si>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</si>
  <si>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</si>
  <si>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</si>
  <si>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</si>
  <si>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</si>
  <si>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</si>
  <si>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</si>
  <si>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</si>
  <si>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</si>
  <si>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</si>
  <si>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</si>
  <si>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</si>
  <si>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</si>
  <si>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</si>
  <si>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</si>
  <si>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</si>
  <si>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</si>
  <si>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</si>
  <si>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</si>
  <si>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</si>
  <si>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</si>
  <si>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</si>
  <si>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</si>
  <si>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</si>
  <si>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</si>
  <si>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</si>
  <si>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</si>
  <si>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</si>
  <si>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</si>
  <si>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</si>
  <si>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</si>
  <si>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</si>
  <si>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</si>
  <si>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</si>
  <si>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</si>
  <si>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</si>
  <si>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</si>
  <si>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</si>
  <si>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</si>
  <si>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</si>
  <si>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</si>
  <si>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</si>
  <si>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</si>
  <si>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</si>
  <si>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</si>
  <si>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</si>
  <si>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</si>
  <si>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</si>
  <si>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</si>
  <si>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</si>
  <si>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</si>
  <si>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</si>
  <si>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</si>
  <si>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</si>
  <si>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</si>
  <si>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</si>
  <si>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</si>
  <si>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</si>
  <si>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</si>
  <si>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</si>
  <si>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</si>
  <si>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</si>
  <si>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</si>
  <si>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</si>
  <si>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</si>
  <si>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</si>
  <si>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</si>
  <si>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</si>
  <si>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</si>
  <si>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</si>
  <si>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</si>
  <si>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</si>
  <si>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</si>
  <si>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</si>
  <si>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</si>
  <si>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</si>
  <si>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</si>
  <si>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</si>
  <si>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</si>
  <si>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</si>
  <si>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</si>
  <si>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</si>
  <si>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</si>
  <si>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</si>
  <si>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</si>
  <si>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</si>
  <si>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</si>
  <si>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</si>
  <si>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</si>
  <si>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</si>
  <si>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</si>
  <si>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</si>
  <si>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</si>
  <si>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</si>
  <si>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</si>
  <si>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</si>
  <si>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</si>
  <si>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</si>
  <si>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</si>
  <si>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</si>
  <si>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</si>
  <si>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</si>
  <si>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</si>
  <si>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</si>
  <si>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</si>
  <si>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</si>
  <si>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</si>
  <si>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</si>
  <si>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</si>
  <si>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</si>
  <si>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</si>
  <si>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</si>
  <si>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</si>
  <si>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</si>
  <si>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</si>
  <si>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</si>
  <si>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</si>
  <si>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</si>
  <si>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</si>
  <si>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</si>
  <si>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</si>
  <si>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</si>
  <si>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</si>
  <si>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</si>
  <si>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</si>
  <si>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</si>
  <si>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</si>
  <si>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</si>
  <si>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</si>
  <si>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</si>
  <si>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</si>
  <si>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</si>
  <si>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</si>
  <si>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</si>
  <si>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</si>
  <si>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</si>
  <si>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</si>
  <si>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</si>
  <si>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</si>
  <si>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</si>
  <si>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</si>
  <si>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</si>
  <si>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</si>
  <si>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</si>
  <si>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</si>
  <si>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</si>
  <si>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</si>
  <si>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</si>
  <si>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</si>
  <si>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</si>
  <si>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</si>
  <si>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</si>
  <si>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</si>
  <si>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</si>
  <si>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</si>
  <si>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</si>
  <si>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</si>
  <si>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</si>
  <si>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</si>
  <si>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</si>
  <si>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</si>
  <si>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</si>
  <si>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</si>
  <si>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</si>
  <si>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</si>
  <si>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</si>
  <si>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</si>
  <si>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</si>
  <si>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</si>
  <si>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</si>
  <si>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</si>
  <si>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</si>
  <si>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</si>
  <si>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</si>
  <si>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</si>
  <si>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</si>
  <si>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</si>
  <si>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</si>
  <si>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</si>
  <si>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</si>
  <si>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</si>
  <si>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</si>
  <si>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</si>
  <si>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</si>
  <si>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</si>
  <si>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</si>
  <si>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</si>
  <si>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</si>
  <si>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</si>
  <si>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</si>
  <si>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</si>
  <si>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</si>
  <si>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</si>
  <si>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</si>
  <si>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</si>
  <si>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</si>
  <si>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</si>
  <si>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</si>
  <si>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</si>
  <si>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</si>
  <si>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</si>
  <si>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</si>
  <si>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</si>
  <si>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</si>
  <si>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</si>
  <si>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</si>
  <si>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</si>
  <si>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</si>
  <si>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</si>
  <si>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</si>
  <si>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</si>
  <si>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</si>
  <si>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</si>
  <si>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</si>
  <si>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</si>
  <si>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</si>
  <si>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</si>
  <si>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</si>
  <si>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</si>
  <si>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</si>
  <si>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</si>
  <si>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</si>
  <si>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</si>
  <si>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</si>
  <si>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</si>
  <si>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</si>
  <si>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</si>
  <si>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</si>
  <si>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</si>
  <si>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</si>
  <si>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</si>
  <si>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</si>
  <si>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</si>
  <si>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</si>
  <si>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</si>
  <si>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</si>
  <si>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</si>
  <si>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</si>
  <si>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</si>
  <si>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</si>
  <si>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</si>
  <si>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</si>
  <si>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</si>
  <si>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</si>
  <si>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</si>
  <si>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</si>
  <si>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</si>
  <si>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</si>
  <si>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</si>
  <si>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</si>
  <si>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</si>
  <si>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</si>
  <si>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</si>
  <si>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</si>
  <si>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</si>
  <si>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</si>
  <si>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</si>
  <si>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</si>
  <si>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</si>
  <si>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</si>
  <si>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</si>
  <si>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</si>
  <si>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</si>
  <si>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</si>
  <si>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</si>
  <si>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</si>
  <si>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</si>
  <si>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</si>
  <si>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</si>
  <si>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</si>
  <si>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</si>
  <si>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</si>
  <si>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</si>
  <si>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</si>
  <si>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</si>
  <si>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</si>
  <si>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</si>
  <si>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</si>
  <si>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</si>
  <si>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</si>
  <si>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</si>
  <si>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</si>
  <si>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</si>
  <si>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</si>
  <si>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</si>
  <si>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</si>
  <si>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</si>
  <si>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</si>
  <si>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</si>
  <si>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</si>
  <si>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</si>
  <si>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</si>
  <si>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</si>
  <si>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</si>
  <si>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</si>
  <si>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</si>
  <si>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</si>
  <si>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</si>
  <si>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</si>
  <si>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</si>
  <si>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</si>
  <si>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</si>
  <si>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</si>
  <si>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</si>
  <si>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</si>
  <si>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</si>
  <si>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</si>
  <si>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</si>
  <si>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</si>
  <si>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</si>
  <si>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</si>
  <si>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</si>
  <si>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</si>
  <si>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</si>
  <si>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</si>
  <si>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</si>
  <si>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</si>
  <si>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</si>
  <si>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</si>
  <si>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</si>
  <si>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</si>
  <si>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</si>
  <si>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</si>
  <si>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</si>
  <si>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</si>
  <si>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</si>
  <si>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</si>
  <si>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</si>
  <si>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</si>
  <si>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</si>
  <si>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</si>
  <si>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</si>
  <si>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</si>
  <si>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</si>
  <si>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</si>
  <si>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</si>
  <si>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</si>
  <si>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</si>
  <si>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</si>
  <si>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</si>
  <si>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</si>
  <si>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</si>
  <si>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</si>
  <si>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</si>
  <si>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</si>
  <si>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</si>
  <si>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</si>
  <si>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</si>
  <si>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</si>
  <si>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</si>
  <si>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</si>
  <si>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</si>
  <si>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</si>
  <si>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</si>
  <si>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</si>
  <si>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</si>
  <si>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</si>
  <si>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</si>
  <si>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</si>
  <si>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</si>
  <si>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</si>
  <si>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</si>
  <si>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</si>
  <si>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</si>
  <si>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</si>
  <si>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</si>
  <si>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</si>
  <si>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</si>
  <si>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</si>
  <si>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</si>
  <si>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</si>
  <si>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</si>
  <si>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</si>
  <si>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</si>
  <si>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</si>
  <si>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</si>
  <si>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</si>
  <si>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</si>
  <si>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</si>
  <si>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</si>
  <si>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</si>
  <si>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</si>
  <si>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</si>
  <si>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</si>
  <si>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</si>
  <si>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</si>
  <si>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</si>
  <si>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</si>
  <si>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</si>
  <si>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</si>
  <si>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</si>
  <si>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</si>
  <si>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</si>
  <si>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</si>
  <si>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</si>
  <si>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</si>
  <si>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</si>
  <si>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</si>
  <si>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</si>
  <si>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</si>
  <si>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</si>
  <si>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</si>
  <si>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</si>
  <si>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</si>
  <si>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</si>
  <si>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</si>
  <si>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</si>
  <si>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</si>
  <si>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</si>
  <si>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</si>
  <si>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</si>
  <si>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</si>
  <si>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</si>
  <si>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</si>
  <si>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</si>
  <si>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</si>
  <si>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</si>
  <si>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</si>
  <si>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</si>
  <si>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</si>
  <si>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</si>
  <si>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</si>
  <si>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</si>
  <si>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</si>
  <si>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</si>
  <si>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</si>
  <si>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</si>
  <si>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</si>
  <si>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</si>
  <si>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</si>
  <si>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</si>
  <si>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</si>
  <si>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</si>
  <si>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</si>
  <si>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</si>
  <si>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</si>
  <si>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</si>
  <si>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</si>
  <si>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</si>
  <si>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</si>
  <si>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</si>
  <si>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</si>
  <si>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</si>
  <si>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</si>
  <si>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</si>
  <si>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</si>
  <si>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</si>
  <si>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</si>
  <si>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</si>
  <si>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</si>
  <si>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</si>
  <si>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</si>
  <si>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</si>
  <si>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</si>
  <si>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</si>
  <si>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</si>
  <si>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</si>
  <si>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</si>
  <si>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</si>
  <si>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</si>
  <si>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</si>
  <si>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</si>
  <si>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</si>
  <si>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</si>
  <si>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</si>
  <si>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</si>
  <si>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</si>
  <si>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</si>
  <si>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</si>
  <si>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</si>
  <si>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</si>
  <si>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</si>
  <si>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</si>
  <si>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</si>
  <si>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</si>
  <si>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</si>
  <si>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</si>
  <si>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</si>
  <si>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</si>
  <si>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</si>
  <si>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</si>
  <si>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</si>
  <si>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</si>
  <si>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</si>
  <si>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</si>
  <si>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</si>
  <si>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</si>
  <si>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</si>
  <si>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</si>
  <si>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</si>
  <si>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</si>
  <si>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</si>
  <si>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</si>
  <si>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</si>
  <si>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</si>
  <si>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</si>
  <si>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</si>
  <si>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</si>
  <si>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</si>
  <si>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</si>
  <si>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</si>
  <si>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</si>
  <si>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</si>
  <si>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</si>
  <si>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</si>
  <si>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</si>
  <si>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</si>
  <si>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</si>
  <si>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</si>
  <si>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</si>
  <si>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</si>
  <si>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</si>
  <si>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</si>
  <si>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</si>
  <si>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</si>
  <si>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</si>
  <si>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</si>
  <si>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</si>
  <si>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</si>
  <si>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</si>
  <si>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</si>
  <si>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</si>
  <si>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</si>
  <si>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</si>
  <si>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</si>
  <si>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</si>
  <si>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</si>
  <si>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</si>
  <si>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</si>
  <si>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</si>
  <si>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</si>
  <si>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</si>
  <si>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</si>
  <si>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</si>
  <si>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</si>
  <si>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</si>
  <si>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</si>
  <si>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</si>
  <si>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</si>
  <si>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</si>
  <si>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</si>
  <si>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</si>
  <si>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</si>
  <si>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</si>
  <si>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</si>
  <si>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</si>
  <si>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</si>
  <si>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</si>
  <si>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</si>
  <si>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</si>
  <si>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</si>
  <si>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</si>
  <si>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</si>
  <si>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</si>
  <si>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</si>
  <si>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</si>
  <si>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</si>
  <si>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</si>
  <si>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</si>
  <si>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</si>
  <si>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</si>
  <si>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</si>
  <si>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</si>
  <si>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</si>
  <si>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</si>
  <si>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</si>
  <si>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</si>
  <si>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</si>
  <si>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</si>
  <si>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</si>
  <si>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</si>
  <si>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</si>
  <si>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</si>
  <si>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</si>
  <si>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</si>
  <si>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</si>
  <si>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</si>
  <si>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</si>
  <si>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</si>
  <si>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</si>
  <si>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</si>
  <si>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</si>
  <si>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</si>
  <si>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</si>
  <si>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</si>
  <si>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</si>
  <si>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</si>
  <si>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</si>
  <si>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</si>
  <si>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</si>
  <si>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</si>
  <si>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</si>
  <si>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</si>
  <si>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</si>
  <si>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</si>
  <si>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</si>
  <si>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</si>
  <si>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</si>
  <si>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</si>
  <si>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</si>
  <si>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</si>
  <si>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</si>
  <si>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</si>
  <si>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</si>
  <si>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</si>
  <si>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</si>
  <si>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</si>
  <si>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</si>
  <si>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</si>
  <si>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</si>
  <si>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</si>
  <si>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</si>
  <si>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</si>
  <si>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</si>
  <si>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</si>
  <si>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</si>
  <si>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</si>
  <si>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</si>
  <si>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</si>
  <si>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</si>
  <si>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</si>
  <si>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</si>
  <si>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</si>
  <si>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</si>
  <si>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</si>
  <si>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</si>
  <si>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</si>
  <si>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</si>
  <si>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</si>
  <si>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</si>
  <si>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</si>
  <si>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</si>
  <si>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</si>
  <si>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</si>
  <si>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</si>
  <si>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</si>
  <si>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</si>
  <si>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</si>
  <si>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</si>
  <si>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</si>
  <si>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</si>
  <si>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</si>
  <si>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</si>
  <si>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</si>
  <si>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</si>
  <si>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</si>
  <si>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</si>
  <si>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</si>
  <si>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</si>
  <si>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</si>
  <si>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</si>
  <si>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</si>
  <si>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</si>
  <si>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</si>
  <si>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</si>
  <si>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</si>
  <si>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</si>
  <si>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</si>
  <si>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</si>
  <si>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</si>
  <si>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</si>
  <si>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</si>
  <si>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</si>
  <si>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</si>
  <si>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</si>
  <si>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</si>
  <si>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</si>
  <si>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</si>
  <si>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</si>
  <si>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</si>
  <si>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</si>
  <si>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</si>
  <si>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</si>
  <si>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</si>
  <si>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</si>
  <si>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</si>
  <si>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</si>
  <si>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</si>
  <si>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</si>
  <si>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</si>
  <si>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</si>
  <si>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</si>
  <si>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</si>
  <si>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</si>
  <si>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</si>
  <si>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</si>
  <si>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</si>
  <si>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</si>
  <si>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</si>
  <si>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</si>
  <si>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</si>
  <si>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</si>
  <si>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</si>
  <si>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</si>
  <si>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</si>
  <si>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</si>
  <si>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</si>
  <si>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</si>
  <si>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</si>
  <si>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</si>
  <si>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</si>
  <si>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</si>
  <si>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</si>
  <si>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</si>
  <si>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</si>
  <si>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</si>
  <si>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</si>
  <si>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</si>
  <si>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</si>
  <si>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</si>
  <si>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</si>
  <si>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</si>
  <si>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</si>
  <si>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</si>
  <si>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</si>
  <si>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</si>
  <si>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</si>
  <si>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</si>
  <si>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</si>
  <si>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</si>
  <si>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</si>
  <si>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</si>
  <si>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</si>
  <si>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</si>
  <si>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</si>
  <si>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</si>
  <si>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</si>
  <si>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</si>
  <si>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</si>
  <si>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</si>
  <si>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</si>
  <si>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</si>
  <si>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</si>
  <si>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</si>
  <si>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</si>
  <si>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</si>
  <si>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</si>
  <si>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</si>
  <si>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</si>
  <si>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</si>
  <si>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</si>
  <si>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</si>
  <si>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</si>
  <si>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</si>
  <si>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</si>
  <si>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</si>
  <si>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</si>
  <si>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</si>
  <si>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</si>
  <si>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</si>
  <si>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</si>
  <si>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</si>
  <si>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</si>
  <si>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</si>
  <si>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</si>
  <si>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</si>
  <si>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</si>
  <si>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</si>
  <si>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</si>
  <si>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</si>
  <si>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</si>
  <si>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</si>
  <si>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</si>
  <si>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</si>
  <si>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</si>
  <si>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</si>
  <si>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</si>
  <si>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</si>
  <si>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</si>
  <si>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</si>
  <si>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</si>
  <si>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</si>
  <si>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</si>
  <si>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</si>
  <si>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</si>
  <si>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</si>
  <si>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</si>
  <si>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</si>
  <si>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</si>
  <si>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</si>
  <si>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</si>
  <si>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</si>
  <si>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</si>
  <si>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</si>
  <si>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</si>
  <si>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</si>
  <si>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</si>
  <si>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</si>
  <si>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</si>
  <si>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</si>
  <si>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</si>
  <si>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</si>
  <si>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</si>
  <si>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</si>
  <si>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</si>
  <si>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</si>
  <si>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</si>
  <si>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</si>
  <si>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</si>
  <si>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</si>
  <si>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</si>
  <si>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</si>
  <si>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</si>
  <si>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</si>
  <si>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</si>
  <si>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</si>
  <si>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</si>
  <si>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</si>
  <si>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</si>
  <si>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</si>
  <si>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</si>
  <si>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</si>
  <si>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</si>
  <si>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</si>
  <si>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</si>
  <si>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</si>
  <si>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</si>
  <si>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</si>
  <si>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</si>
  <si>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</si>
  <si>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</si>
  <si>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</si>
  <si>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</si>
  <si>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</si>
  <si>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</si>
  <si>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</si>
  <si>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</si>
  <si>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</si>
  <si>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</si>
  <si>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</si>
  <si>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</si>
  <si>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</si>
  <si>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</si>
  <si>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</si>
  <si>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</si>
  <si>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</si>
  <si>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</si>
  <si>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</si>
  <si>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</si>
  <si>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</si>
  <si>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</si>
  <si>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</si>
  <si>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</si>
  <si>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</si>
  <si>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</si>
  <si>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</si>
  <si>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</si>
  <si>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</si>
  <si>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</si>
  <si>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</si>
  <si>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</si>
  <si>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</si>
  <si>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</si>
  <si>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</si>
  <si>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</si>
  <si>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</si>
  <si>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</si>
  <si>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</si>
  <si>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</si>
  <si>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</si>
  <si>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</si>
  <si>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</si>
  <si>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</si>
  <si>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</si>
  <si>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</si>
  <si>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</si>
  <si>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</si>
  <si>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</si>
  <si>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</si>
  <si>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</si>
  <si>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</si>
  <si>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</si>
  <si>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</si>
  <si>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</si>
  <si>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</si>
  <si>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</si>
  <si>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</si>
  <si>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</si>
  <si>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</si>
  <si>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</si>
  <si>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</si>
  <si>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</si>
  <si>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</si>
  <si>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</si>
  <si>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</si>
  <si>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</si>
  <si>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</si>
  <si>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</si>
  <si>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</si>
  <si>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</si>
  <si>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</si>
  <si>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</si>
  <si>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</si>
  <si>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</si>
  <si>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</si>
  <si>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</si>
  <si>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</si>
  <si>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</si>
  <si>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</si>
  <si>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</si>
  <si>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</si>
  <si>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</si>
  <si>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</si>
  <si>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</si>
  <si>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</si>
  <si>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</si>
  <si>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</si>
  <si>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</si>
  <si>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</si>
  <si>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</si>
  <si>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</si>
  <si>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</si>
  <si>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</si>
  <si>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</si>
  <si>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</si>
  <si>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</si>
  <si>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</si>
  <si>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</si>
  <si>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</si>
  <si>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</si>
  <si>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</si>
  <si>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</si>
  <si>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</si>
  <si>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</si>
  <si>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</si>
  <si>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</si>
  <si>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</si>
  <si>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</si>
  <si>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</si>
  <si>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</si>
  <si>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</si>
  <si>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</si>
  <si>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</si>
  <si>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</si>
  <si>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</si>
  <si>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</si>
  <si>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</si>
  <si>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</si>
  <si>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</si>
  <si>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</si>
  <si>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</si>
  <si>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</si>
  <si>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</si>
  <si>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</si>
  <si>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</si>
  <si>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</si>
  <si>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</si>
  <si>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</si>
  <si>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</si>
  <si>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</si>
  <si>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</si>
  <si>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</si>
  <si>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</si>
  <si>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</si>
  <si>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</si>
  <si>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</si>
  <si>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</si>
  <si>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</si>
  <si>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</si>
  <si>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</si>
  <si>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</si>
  <si>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</si>
  <si>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</si>
  <si>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</si>
  <si>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</si>
  <si>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</si>
  <si>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</si>
  <si>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</si>
  <si>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</si>
  <si>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</si>
  <si>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</si>
  <si>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</si>
  <si>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</si>
  <si>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</si>
  <si>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</si>
  <si>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</si>
  <si>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</si>
  <si>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</si>
  <si>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</si>
  <si>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</si>
  <si>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</si>
  <si>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</si>
  <si>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</si>
  <si>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</si>
  <si>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</si>
  <si>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</si>
  <si>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</si>
  <si>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</si>
  <si>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</si>
  <si>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</si>
  <si>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</si>
  <si>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</si>
  <si>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</si>
  <si>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</si>
  <si>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</si>
  <si>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</si>
  <si>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</si>
  <si>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</si>
  <si>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</si>
  <si>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</si>
  <si>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</si>
  <si>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</si>
  <si>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</si>
  <si>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</si>
  <si>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</si>
  <si>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</si>
  <si>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</si>
  <si>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</si>
  <si>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</si>
  <si>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</si>
  <si>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</si>
  <si>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</si>
  <si>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</si>
  <si>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</si>
  <si>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</si>
  <si>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</si>
  <si>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</si>
  <si>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</si>
  <si>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</si>
  <si>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</si>
  <si>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</si>
  <si>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</si>
  <si>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</si>
  <si>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</si>
  <si>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</si>
  <si>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</si>
  <si>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</si>
  <si>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</si>
  <si>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</si>
  <si>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</si>
  <si>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</si>
  <si>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</si>
  <si>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</si>
  <si>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</si>
  <si>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</si>
  <si>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</si>
  <si>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</si>
  <si>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</si>
  <si>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</si>
  <si>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</si>
  <si>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</si>
  <si>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</si>
  <si>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</si>
  <si>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</si>
  <si>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</si>
  <si>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</si>
  <si>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</si>
  <si>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</si>
  <si>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</si>
  <si>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</si>
  <si>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</si>
  <si>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</si>
  <si>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</si>
  <si>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</si>
  <si>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</si>
  <si>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</si>
  <si>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</si>
  <si>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</si>
  <si>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</si>
  <si>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</si>
  <si>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</si>
  <si>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</si>
  <si>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</si>
  <si>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</si>
  <si>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</si>
  <si>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</si>
  <si>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</si>
  <si>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</si>
  <si>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</si>
  <si>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</si>
  <si>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</si>
  <si>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</si>
  <si>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</si>
  <si>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</si>
  <si>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</si>
  <si>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</si>
  <si>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</si>
  <si>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</si>
  <si>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</si>
  <si>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</si>
  <si>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</si>
  <si>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</si>
  <si>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</si>
  <si>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</si>
  <si>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</si>
  <si>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</si>
  <si>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</si>
  <si>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</si>
  <si>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</si>
  <si>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</si>
  <si>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</si>
  <si>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</si>
  <si>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</si>
  <si>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</si>
  <si>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</si>
  <si>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</si>
  <si>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</si>
  <si>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</si>
  <si>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</si>
  <si>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</si>
  <si>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</si>
  <si>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</si>
  <si>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</si>
  <si>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</si>
  <si>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</si>
  <si>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</si>
  <si>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</si>
  <si>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</si>
  <si>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</si>
  <si>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</si>
  <si>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</si>
  <si>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</si>
  <si>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</si>
  <si>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</si>
  <si>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</si>
  <si>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</si>
  <si>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</si>
  <si>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</si>
  <si>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</si>
  <si>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</si>
  <si>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</si>
  <si>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</si>
  <si>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</si>
  <si>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</si>
  <si>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</si>
  <si>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</si>
  <si>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</si>
  <si>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</si>
  <si>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</si>
  <si>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</si>
  <si>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</si>
  <si>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</si>
  <si>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</si>
  <si>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</si>
  <si>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</si>
  <si>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</si>
  <si>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</si>
  <si>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</si>
  <si>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</si>
  <si>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</si>
  <si>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</si>
  <si>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</si>
  <si>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</si>
  <si>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</si>
  <si>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</si>
  <si>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</si>
  <si>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</si>
  <si>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</si>
  <si>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</si>
  <si>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</si>
  <si>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</si>
  <si>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</si>
  <si>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</si>
  <si>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</si>
  <si>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</si>
  <si>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</si>
  <si>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</si>
  <si>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</si>
  <si>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</si>
  <si>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</si>
  <si>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</si>
  <si>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</si>
  <si>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</si>
  <si>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</si>
  <si>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</si>
  <si>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</si>
  <si>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</si>
  <si>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</si>
  <si>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</si>
  <si>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</si>
  <si>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</si>
  <si>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</si>
  <si>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</si>
  <si>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</si>
  <si>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</si>
  <si>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</si>
  <si>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</si>
  <si>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</si>
  <si>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</si>
  <si>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</si>
  <si>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</si>
  <si>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</si>
  <si>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</si>
  <si>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</si>
  <si>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</si>
  <si>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</si>
  <si>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</si>
  <si>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</si>
  <si>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</si>
  <si>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</si>
  <si>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</si>
  <si>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</si>
  <si>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</si>
  <si>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</si>
  <si>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</si>
  <si>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</si>
  <si>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</si>
  <si>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</si>
  <si>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</si>
  <si>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</si>
  <si>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</si>
  <si>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</si>
  <si>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</si>
  <si>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</si>
  <si>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</si>
  <si>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</si>
  <si>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</si>
  <si>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</si>
  <si>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</si>
  <si>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</si>
  <si>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</si>
  <si>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</si>
  <si>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</si>
  <si>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</si>
  <si>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</si>
  <si>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</si>
  <si>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</si>
  <si>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</si>
  <si>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</si>
  <si>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</si>
  <si>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</si>
  <si>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</si>
  <si>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</si>
  <si>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</si>
  <si>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</si>
  <si>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</si>
  <si>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</si>
  <si>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</si>
  <si>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</si>
  <si>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</si>
  <si>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</si>
  <si>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</si>
  <si>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</si>
  <si>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</si>
  <si>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</si>
  <si>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</si>
  <si>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</si>
  <si>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</si>
  <si>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</si>
  <si>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</si>
  <si>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</si>
  <si>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</si>
  <si>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</si>
  <si>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</si>
  <si>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</si>
  <si>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</si>
  <si>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</si>
  <si>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</si>
  <si>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</si>
  <si>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</si>
  <si>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</si>
  <si>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</si>
  <si>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</si>
  <si>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</si>
  <si>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</si>
  <si>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</si>
  <si>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</si>
  <si>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</si>
  <si>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</si>
  <si>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</si>
  <si>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</si>
  <si>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</si>
  <si>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</si>
  <si>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</si>
  <si>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</si>
  <si>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</si>
  <si>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</si>
  <si>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</si>
  <si>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</si>
  <si>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</si>
  <si>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</si>
  <si>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</si>
  <si>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</si>
  <si>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</si>
  <si>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</si>
  <si>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</si>
  <si>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</si>
  <si>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</si>
  <si>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</si>
  <si>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</si>
  <si>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</si>
  <si>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</si>
  <si>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</si>
  <si>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</si>
  <si>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</si>
  <si>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</si>
  <si>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</si>
  <si>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</si>
  <si>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</si>
  <si>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</si>
  <si>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</si>
  <si>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</si>
  <si>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</si>
  <si>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</si>
  <si>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</si>
  <si>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</si>
  <si>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</si>
  <si>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</si>
  <si>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</si>
  <si>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</si>
  <si>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</si>
  <si>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</si>
  <si>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</si>
  <si>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</si>
  <si>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</si>
  <si>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</si>
  <si>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</si>
  <si>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</si>
  <si>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</si>
  <si>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</si>
  <si>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</si>
  <si>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</si>
  <si>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</si>
  <si>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</si>
  <si>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</si>
  <si>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</si>
  <si>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</si>
  <si>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</si>
  <si>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</si>
  <si>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</si>
  <si>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</si>
  <si>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</si>
  <si>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</si>
  <si>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</si>
  <si>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</si>
  <si>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</si>
  <si>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</si>
  <si>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</si>
  <si>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</si>
  <si>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</si>
  <si>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</si>
  <si>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</si>
  <si>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</si>
  <si>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</si>
  <si>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</si>
  <si>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</si>
  <si>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</si>
  <si>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</si>
  <si>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</si>
  <si>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</si>
  <si>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</si>
  <si>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</si>
  <si>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</si>
  <si>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</si>
  <si>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</si>
  <si>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</si>
  <si>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</si>
  <si>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</si>
  <si>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</si>
  <si>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</si>
  <si>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</si>
  <si>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</si>
  <si>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</si>
  <si>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</si>
  <si>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</si>
  <si>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</si>
  <si>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</si>
  <si>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</si>
  <si>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</si>
  <si>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</si>
  <si>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</si>
  <si>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</si>
  <si>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</si>
  <si>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</si>
  <si>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</si>
  <si>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</si>
  <si>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</si>
  <si>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</si>
  <si>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</si>
  <si>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</si>
  <si>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</si>
  <si>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</si>
  <si>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</si>
  <si>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</si>
  <si>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</si>
  <si>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</si>
  <si>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</si>
  <si>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</si>
  <si>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</si>
  <si>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</si>
  <si>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</si>
  <si>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</si>
  <si>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</si>
  <si>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</si>
  <si>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</si>
  <si>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</si>
  <si>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</si>
  <si>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</si>
  <si>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</si>
  <si>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</si>
  <si>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</si>
  <si>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</si>
  <si>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</si>
  <si>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</si>
  <si>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</si>
  <si>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</si>
  <si>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</si>
  <si>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</si>
  <si>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</si>
  <si>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</si>
  <si>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</si>
  <si>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</si>
  <si>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</si>
  <si>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</si>
  <si>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</si>
  <si>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</si>
  <si>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</si>
  <si>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</si>
  <si>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</si>
  <si>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</si>
  <si>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</si>
  <si>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</si>
  <si>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</si>
  <si>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</si>
  <si>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</si>
  <si>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</si>
  <si>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</si>
  <si>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</si>
  <si>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</si>
  <si>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</si>
  <si>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</si>
  <si>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</si>
  <si>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</si>
  <si>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</si>
  <si>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</si>
  <si>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</si>
  <si>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</si>
  <si>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</si>
  <si>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</si>
  <si>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</si>
  <si>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</si>
  <si>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</si>
  <si>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</si>
  <si>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</si>
  <si>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</si>
  <si>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</si>
  <si>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</si>
  <si>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</si>
  <si>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</si>
  <si>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</si>
  <si>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</si>
  <si>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</si>
  <si>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</si>
  <si>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</si>
  <si>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</si>
  <si>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</si>
  <si>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</si>
  <si>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</si>
  <si>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</si>
  <si>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</si>
  <si>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</si>
  <si>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</si>
  <si>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</si>
  <si>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</si>
  <si>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</si>
  <si>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</si>
  <si>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</si>
  <si>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</si>
  <si>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</si>
  <si>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</si>
  <si>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</si>
  <si>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</si>
  <si>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</si>
  <si>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</si>
  <si>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</si>
  <si>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</si>
  <si>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</si>
  <si>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</si>
  <si>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</si>
  <si>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</si>
  <si>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</si>
  <si>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</si>
  <si>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</si>
  <si>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</si>
  <si>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</si>
  <si>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</si>
  <si>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</si>
  <si>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</si>
  <si>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</si>
  <si>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</si>
  <si>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</si>
  <si>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</si>
  <si>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</si>
  <si>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</si>
  <si>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</si>
  <si>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</si>
  <si>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</si>
  <si>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</si>
  <si>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</si>
  <si>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</si>
  <si>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</si>
  <si>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</si>
  <si>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</si>
  <si>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</si>
  <si>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</si>
  <si>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</si>
  <si>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</si>
  <si>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</si>
  <si>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</si>
  <si>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</si>
  <si>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</si>
  <si>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</si>
  <si>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</si>
  <si>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</si>
  <si>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</si>
  <si>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</si>
  <si>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</si>
  <si>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</si>
  <si>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</si>
  <si>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</si>
  <si>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</si>
  <si>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</si>
  <si>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</si>
  <si>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</si>
  <si>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</si>
  <si>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</si>
  <si>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</si>
  <si>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</si>
  <si>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</si>
  <si>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</si>
  <si>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</si>
  <si>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</si>
  <si>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</si>
  <si>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</si>
  <si>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</si>
  <si>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</si>
  <si>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</si>
  <si>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</si>
  <si>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</si>
  <si>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</si>
  <si>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</si>
  <si>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</si>
  <si>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</si>
  <si>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</si>
  <si>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</si>
  <si>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</si>
  <si>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</si>
  <si>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</si>
  <si>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</si>
  <si>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</si>
  <si>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</si>
  <si>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</si>
  <si>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</si>
  <si>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</si>
  <si>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</si>
  <si>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</si>
  <si>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</si>
  <si>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</si>
  <si>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</si>
  <si>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</si>
  <si>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</si>
  <si>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</si>
  <si>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</si>
  <si>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</si>
  <si>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</si>
  <si>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</si>
  <si>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</si>
  <si>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</si>
  <si>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</si>
  <si>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</si>
  <si>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</si>
  <si>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</si>
  <si>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</si>
  <si>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</si>
  <si>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</si>
  <si>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</si>
  <si>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</si>
  <si>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</si>
  <si>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</si>
  <si>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</si>
  <si>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</si>
  <si>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</si>
  <si>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</si>
  <si>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</si>
  <si>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</si>
  <si>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</si>
  <si>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</si>
  <si>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</si>
  <si>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</si>
  <si>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</si>
  <si>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</si>
  <si>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</si>
  <si>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</si>
  <si>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</si>
  <si>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</si>
  <si>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</si>
  <si>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</si>
  <si>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</si>
  <si>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</si>
  <si>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</si>
  <si>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</si>
  <si>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</si>
  <si>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</si>
  <si>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</si>
  <si>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</si>
  <si>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</si>
  <si>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</si>
  <si>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</si>
  <si>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</si>
  <si>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</si>
  <si>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</si>
  <si>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</si>
  <si>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</si>
  <si>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</si>
  <si>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</si>
  <si>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</si>
  <si>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</si>
  <si>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</si>
  <si>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</si>
  <si>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</si>
  <si>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</si>
  <si>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</si>
  <si>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</si>
  <si>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</si>
  <si>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</si>
  <si>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</si>
  <si>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</si>
  <si>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</si>
  <si>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</si>
  <si>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</si>
  <si>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</si>
  <si>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</si>
  <si>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</si>
  <si>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</si>
  <si>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</si>
  <si>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</si>
  <si>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</si>
  <si>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</si>
  <si>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</si>
  <si>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</si>
  <si>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</si>
  <si>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</si>
  <si>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</si>
  <si>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</si>
  <si>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</si>
  <si>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</si>
  <si>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</si>
  <si>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</si>
  <si>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</si>
  <si>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</si>
  <si>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</si>
  <si>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</si>
  <si>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</si>
  <si>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</si>
  <si>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</si>
  <si>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</si>
  <si>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</si>
  <si>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</si>
  <si>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</si>
  <si>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</si>
  <si>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</si>
  <si>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</si>
  <si>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</si>
  <si>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</si>
  <si>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</si>
  <si>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</si>
  <si>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</si>
  <si>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</si>
  <si>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</si>
  <si>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</si>
  <si>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</si>
  <si>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</si>
  <si>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</si>
  <si>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</si>
  <si>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</si>
  <si>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</si>
  <si>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</si>
  <si>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</si>
  <si>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</si>
  <si>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</si>
  <si>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</si>
  <si>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</si>
  <si>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</si>
  <si>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</si>
  <si>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</si>
  <si>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</si>
  <si>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</si>
  <si>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</si>
  <si>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</si>
  <si>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</si>
  <si>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</si>
  <si>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</si>
  <si>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</si>
  <si>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</si>
  <si>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</si>
  <si>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</si>
  <si>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</si>
  <si>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</si>
  <si>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</si>
  <si>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</si>
  <si>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</si>
  <si>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</si>
  <si>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</si>
  <si>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</si>
  <si>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</si>
  <si>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</si>
  <si>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</si>
  <si>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</si>
  <si>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</si>
  <si>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</si>
  <si>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</si>
  <si>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</si>
  <si>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</si>
  <si>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</si>
  <si>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</si>
  <si>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</si>
  <si>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</si>
  <si>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</si>
  <si>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</si>
  <si>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</si>
  <si>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</si>
  <si>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</si>
  <si>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</si>
  <si>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</si>
  <si>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</si>
  <si>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</si>
  <si>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</si>
  <si>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</si>
  <si>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</si>
  <si>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</si>
  <si>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</si>
  <si>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</si>
  <si>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</si>
  <si>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</si>
  <si>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</si>
  <si>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</si>
  <si>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</si>
  <si>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</si>
  <si>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</si>
  <si>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</si>
  <si>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</si>
  <si>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</si>
  <si>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</si>
  <si>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</si>
  <si>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</si>
  <si>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</si>
  <si>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</si>
  <si>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</si>
  <si>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</si>
  <si>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</si>
  <si>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</si>
  <si>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</si>
  <si>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</si>
  <si>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</si>
  <si>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</si>
  <si>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</si>
  <si>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</si>
  <si>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</si>
  <si>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</si>
  <si>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</si>
  <si>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</si>
  <si>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</si>
  <si>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</si>
  <si>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</si>
  <si>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</si>
  <si>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</si>
  <si>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</si>
  <si>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</si>
  <si>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</si>
  <si>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</si>
  <si>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</si>
  <si>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</si>
  <si>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</si>
  <si>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</si>
  <si>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</si>
  <si>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</si>
  <si>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</si>
  <si>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</si>
  <si>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</si>
  <si>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</si>
  <si>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</si>
  <si>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</si>
  <si>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</si>
  <si>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</si>
  <si>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</si>
  <si>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</si>
  <si>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</si>
  <si>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</si>
  <si>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</si>
  <si>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</si>
  <si>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</si>
  <si>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</si>
  <si>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</si>
  <si>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</si>
  <si>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</si>
  <si>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</si>
  <si>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</si>
  <si>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</si>
  <si>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</si>
  <si>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</si>
  <si>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</si>
  <si>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</si>
  <si>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</si>
  <si>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</si>
  <si>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</si>
  <si>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</si>
  <si>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</si>
  <si>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</si>
  <si>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</si>
  <si>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</si>
  <si>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</si>
  <si>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</si>
  <si>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</si>
  <si>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</si>
  <si>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</si>
  <si>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</si>
  <si>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</si>
  <si>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</si>
  <si>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</si>
  <si>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</si>
  <si>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</si>
  <si>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</si>
  <si>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</si>
  <si>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</si>
  <si>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</si>
  <si>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</si>
  <si>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</si>
  <si>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</si>
  <si>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</si>
  <si>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</si>
  <si>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</si>
  <si>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</si>
  <si>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</si>
  <si>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</si>
  <si>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</si>
  <si>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</si>
  <si>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</si>
  <si>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</si>
  <si>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</si>
  <si>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</si>
  <si>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</si>
  <si>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</si>
  <si>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</si>
  <si>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</si>
  <si>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</si>
  <si>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</si>
  <si>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</si>
  <si>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</si>
  <si>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</si>
  <si>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</si>
  <si>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</si>
  <si>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</si>
  <si>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</si>
  <si>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</si>
  <si>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</si>
  <si>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</si>
  <si>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</si>
  <si>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</si>
  <si>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</si>
  <si>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</si>
  <si>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</si>
  <si>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</si>
  <si>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</si>
  <si>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</si>
  <si>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</si>
  <si>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</si>
  <si>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</si>
  <si>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</si>
  <si>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</si>
  <si>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</si>
  <si>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</si>
  <si>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</si>
  <si>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</si>
  <si>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</si>
  <si>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</si>
  <si>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</si>
  <si>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</si>
  <si>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</si>
  <si>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</si>
  <si>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</si>
  <si>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</si>
  <si>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</si>
  <si>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</si>
  <si>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</si>
  <si>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</si>
  <si>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</si>
  <si>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</si>
  <si>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</si>
  <si>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</si>
  <si>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</si>
  <si>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</si>
  <si>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</si>
  <si>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</si>
  <si>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</si>
  <si>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</si>
  <si>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</si>
  <si>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</si>
  <si>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</si>
  <si>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</si>
  <si>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</si>
  <si>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</si>
  <si>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</si>
  <si>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</si>
  <si>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</si>
  <si>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</si>
  <si>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</si>
  <si>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</si>
  <si>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</si>
  <si>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</si>
  <si>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</si>
  <si>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</si>
  <si>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</si>
  <si>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</si>
  <si>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</si>
  <si>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</si>
  <si>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</si>
  <si>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</si>
  <si>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</si>
  <si>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</si>
  <si>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</si>
  <si>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</si>
  <si>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</si>
  <si>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</si>
  <si>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</si>
  <si>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</si>
  <si>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</si>
  <si>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</si>
  <si>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</si>
  <si>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</si>
  <si>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</si>
  <si>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</si>
  <si>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</si>
  <si>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</si>
  <si>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</si>
  <si>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</si>
  <si>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</si>
  <si>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</si>
  <si>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</si>
  <si>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</si>
  <si>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</si>
  <si>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</si>
  <si>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</si>
  <si>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</si>
  <si>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</si>
  <si>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</si>
  <si>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</si>
  <si>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</si>
  <si>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</si>
  <si>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</si>
  <si>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</si>
  <si>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</si>
  <si>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</si>
  <si>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</si>
  <si>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</si>
  <si>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</si>
  <si>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</si>
  <si>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</si>
  <si>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</si>
  <si>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</si>
  <si>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</si>
  <si>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</si>
  <si>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</si>
  <si>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</si>
  <si>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</si>
  <si>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</si>
  <si>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</si>
  <si>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</si>
  <si>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</si>
  <si>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</si>
  <si>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</si>
  <si>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</si>
  <si>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</si>
  <si>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</si>
  <si>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</si>
  <si>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</si>
  <si>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</si>
  <si>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</si>
  <si>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</si>
  <si>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</si>
  <si>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</si>
  <si>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</si>
  <si>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</si>
  <si>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</si>
  <si>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</si>
  <si>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</si>
  <si>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</si>
  <si>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</si>
  <si>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</si>
  <si>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</si>
  <si>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</si>
  <si>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</si>
  <si>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</si>
  <si>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</si>
  <si>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</si>
  <si>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</si>
  <si>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</si>
  <si>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</si>
  <si>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</si>
  <si>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</si>
  <si>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</si>
  <si>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</si>
  <si>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</si>
  <si>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</si>
  <si>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</si>
  <si>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</si>
  <si>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</si>
  <si>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</si>
  <si>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</si>
  <si>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</si>
  <si>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</si>
  <si>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</si>
  <si>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</si>
  <si>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</si>
  <si>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</si>
  <si>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</si>
  <si>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</si>
  <si>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</si>
  <si>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</si>
  <si>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</si>
  <si>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</si>
  <si>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</si>
  <si>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</si>
  <si>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</si>
  <si>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</si>
  <si>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</si>
  <si>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</si>
  <si>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</si>
  <si>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</si>
  <si>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</si>
  <si>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</si>
  <si>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</si>
  <si>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</si>
  <si>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</si>
  <si>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</si>
  <si>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</si>
  <si>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</si>
  <si>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</si>
  <si>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</si>
  <si>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</si>
  <si>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</si>
  <si>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</si>
  <si>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</si>
  <si>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</si>
  <si>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</si>
  <si>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</si>
  <si>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</si>
  <si>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</si>
  <si>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</si>
  <si>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</si>
  <si>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</si>
  <si>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</si>
  <si>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</si>
  <si>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</si>
  <si>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</si>
  <si>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</si>
  <si>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</si>
  <si>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</si>
  <si>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</si>
  <si>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</si>
  <si>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</si>
  <si>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</si>
  <si>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</si>
  <si>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</si>
  <si>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</si>
  <si>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</si>
  <si>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</si>
  <si>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</si>
  <si>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</si>
  <si>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</si>
  <si>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</si>
  <si>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</si>
  <si>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</si>
  <si>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</si>
  <si>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</si>
  <si>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</si>
  <si>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</si>
  <si>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</si>
  <si>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</si>
  <si>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</si>
  <si>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</si>
  <si>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</si>
  <si>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</si>
  <si>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</si>
  <si>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</si>
  <si>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</si>
  <si>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</si>
  <si>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</si>
  <si>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</si>
  <si>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</si>
  <si>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</si>
  <si>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</si>
  <si>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</si>
  <si>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</si>
  <si>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</si>
  <si>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</si>
  <si>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</si>
  <si>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</si>
  <si>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</si>
  <si>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</si>
  <si>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</si>
  <si>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</si>
  <si>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</si>
  <si>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</si>
  <si>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</si>
  <si>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</si>
  <si>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</si>
  <si>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</si>
  <si>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</si>
  <si>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</si>
  <si>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</si>
  <si>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</si>
  <si>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</si>
  <si>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</si>
  <si>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</si>
  <si>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</si>
  <si>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</si>
  <si>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</si>
  <si>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</si>
  <si>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</si>
  <si>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</si>
  <si>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</si>
  <si>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</si>
  <si>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</si>
  <si>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</si>
  <si>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</si>
  <si>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</si>
  <si>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</si>
  <si>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</si>
  <si>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</si>
  <si>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</si>
  <si>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</si>
  <si>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</si>
  <si>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</si>
  <si>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</si>
  <si>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</si>
  <si>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</si>
  <si>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</si>
  <si>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</si>
  <si>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</si>
  <si>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</si>
  <si>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</si>
  <si>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</si>
  <si>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</si>
  <si>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</si>
  <si>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</si>
  <si>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</si>
  <si>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</si>
  <si>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</si>
  <si>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</si>
  <si>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</si>
  <si>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</si>
  <si>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</si>
  <si>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</si>
  <si>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</si>
  <si>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</si>
  <si>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</si>
  <si>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</si>
  <si>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</si>
  <si>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</si>
  <si>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</si>
  <si>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</si>
  <si>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</si>
  <si>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</si>
  <si>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</si>
  <si>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</si>
  <si>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</si>
  <si>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</si>
  <si>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</si>
  <si>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</si>
  <si>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</si>
  <si>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</si>
  <si>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</si>
  <si>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</si>
  <si>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</si>
  <si>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</si>
  <si>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</si>
  <si>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</si>
  <si>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</si>
  <si>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</si>
  <si>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</si>
  <si>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</si>
  <si>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</si>
  <si>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</si>
  <si>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</si>
  <si>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</si>
  <si>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</si>
  <si>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</si>
  <si>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</si>
  <si>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</si>
  <si>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</si>
  <si>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</si>
  <si>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</si>
  <si>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</si>
  <si>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</si>
  <si>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</si>
  <si>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</si>
  <si>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</si>
  <si>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</si>
  <si>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</si>
  <si>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</si>
  <si>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</si>
  <si>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</si>
  <si>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</si>
  <si>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</si>
  <si>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</si>
  <si>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</si>
  <si>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</si>
  <si>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</si>
  <si>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</si>
  <si>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</si>
  <si>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</si>
  <si>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</si>
  <si>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</si>
  <si>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</si>
  <si>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</si>
  <si>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</si>
  <si>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</si>
  <si>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</si>
  <si>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</si>
  <si>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</si>
  <si>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</si>
  <si>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</si>
  <si>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</si>
  <si>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</si>
  <si>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</si>
  <si>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</si>
  <si>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</si>
  <si>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</si>
  <si>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</si>
  <si>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</si>
  <si>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</si>
  <si>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</si>
  <si>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</si>
  <si>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</si>
  <si>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</si>
  <si>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</si>
  <si>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</si>
  <si>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</si>
  <si>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</si>
  <si>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</si>
  <si>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</si>
  <si>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</si>
  <si>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</si>
  <si>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</si>
  <si>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</si>
  <si>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</si>
  <si>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</si>
  <si>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</si>
  <si>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</si>
  <si>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</si>
  <si>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</si>
  <si>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</si>
  <si>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</si>
  <si>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</si>
  <si>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</si>
  <si>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</si>
  <si>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</si>
  <si>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</si>
  <si>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</si>
  <si>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</si>
  <si>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</si>
  <si>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</si>
  <si>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</si>
  <si>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</si>
  <si>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</si>
  <si>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</si>
  <si>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</si>
  <si>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</si>
  <si>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</si>
  <si>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</si>
  <si>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</si>
  <si>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</si>
  <si>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</si>
  <si>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</si>
  <si>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</si>
  <si>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</si>
  <si>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</si>
  <si>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</si>
  <si>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</si>
  <si>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</si>
  <si>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</si>
  <si>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</si>
  <si>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</si>
  <si>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</si>
  <si>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</si>
  <si>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</si>
  <si>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</si>
  <si>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</si>
  <si>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</si>
  <si>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</si>
  <si>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</si>
  <si>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</si>
  <si>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</si>
  <si>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</si>
  <si>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</si>
  <si>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</si>
  <si>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</si>
  <si>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</si>
  <si>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</si>
  <si>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</si>
  <si>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</si>
  <si>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</si>
  <si>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</si>
  <si>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</si>
  <si>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</si>
  <si>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</si>
  <si>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</si>
  <si>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</si>
  <si>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</si>
  <si>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</si>
  <si>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</si>
  <si>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</si>
  <si>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</si>
  <si>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</si>
  <si>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</si>
  <si>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</si>
  <si>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</si>
  <si>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</si>
  <si>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</si>
  <si>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</si>
  <si>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</si>
  <si>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</si>
  <si>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</si>
  <si>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</si>
  <si>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</si>
  <si>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</si>
  <si>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</si>
  <si>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</si>
  <si>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</si>
  <si>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</si>
  <si>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</si>
  <si>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</si>
  <si>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</si>
  <si>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</si>
  <si>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</si>
  <si>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</si>
  <si>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</si>
  <si>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</si>
  <si>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</si>
  <si>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</si>
  <si>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</si>
  <si>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</si>
  <si>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</si>
  <si>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</si>
  <si>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</si>
  <si>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</si>
  <si>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</si>
  <si>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</si>
  <si>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</si>
  <si>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</si>
  <si>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</si>
  <si>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</si>
  <si>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</si>
  <si>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</si>
  <si>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</si>
  <si>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</si>
  <si>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</si>
  <si>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</si>
  <si>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</si>
  <si>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</si>
  <si>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</si>
  <si>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</si>
  <si>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</si>
  <si>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</si>
  <si>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</si>
  <si>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</si>
  <si>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</si>
  <si>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</si>
  <si>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</si>
  <si>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</si>
  <si>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</si>
  <si>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</si>
  <si>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</si>
  <si>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</si>
  <si>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</si>
  <si>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</si>
  <si>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</si>
  <si>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</si>
  <si>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</si>
  <si>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</si>
  <si>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</si>
  <si>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</si>
  <si>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</si>
  <si>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</si>
  <si>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</si>
  <si>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</si>
  <si>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</si>
  <si>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</si>
  <si>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</si>
  <si>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</si>
  <si>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</si>
  <si>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</si>
  <si>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</si>
  <si>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</si>
  <si>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</si>
  <si>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</si>
  <si>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</si>
  <si>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</si>
  <si>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</si>
  <si>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</si>
  <si>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</si>
  <si>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</si>
  <si>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</si>
  <si>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</si>
  <si>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</si>
  <si>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</si>
  <si>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</si>
  <si>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</si>
  <si>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</si>
  <si>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</si>
  <si>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</si>
  <si>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</si>
  <si>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</si>
  <si>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</si>
  <si>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</si>
  <si>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</si>
  <si>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</si>
  <si>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</si>
  <si>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</si>
  <si>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</si>
  <si>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</si>
  <si>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</si>
  <si>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</si>
  <si>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</si>
  <si>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</si>
  <si>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</si>
  <si>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</si>
  <si>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</si>
  <si>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</si>
  <si>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</si>
  <si>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</si>
  <si>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</si>
  <si>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</si>
  <si>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</si>
  <si>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</si>
  <si>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</si>
  <si>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</si>
  <si>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</si>
  <si>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</si>
  <si>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</si>
  <si>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</si>
  <si>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</si>
  <si>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</si>
  <si>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</si>
  <si>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</si>
  <si>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</si>
  <si>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</si>
  <si>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</si>
  <si>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</si>
  <si>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</si>
  <si>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</si>
  <si>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</si>
  <si>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</si>
  <si>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</si>
  <si>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</si>
  <si>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</si>
  <si>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</si>
  <si>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</si>
  <si>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</si>
  <si>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</si>
  <si>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</si>
  <si>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</si>
  <si>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</si>
  <si>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</si>
  <si>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</si>
  <si>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</si>
  <si>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</si>
  <si>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</si>
  <si>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</si>
  <si>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</si>
  <si>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</si>
  <si>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</si>
  <si>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</si>
  <si>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</si>
  <si>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</si>
  <si>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</si>
  <si>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</si>
  <si>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</si>
  <si>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</si>
  <si>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</si>
  <si>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</si>
  <si>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</si>
  <si>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</si>
  <si>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</si>
  <si>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</si>
  <si>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</si>
  <si>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</si>
  <si>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</si>
  <si>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</si>
  <si>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</si>
  <si>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</si>
  <si>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</si>
  <si>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</si>
  <si>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</si>
  <si>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</si>
  <si>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</si>
  <si>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</si>
  <si>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</si>
  <si>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</si>
  <si>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</si>
  <si>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</si>
  <si>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</si>
  <si>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</si>
  <si>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</si>
  <si>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</si>
  <si>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</si>
  <si>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</si>
  <si>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</si>
  <si>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</si>
  <si>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</si>
  <si>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</si>
  <si>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</si>
  <si>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</si>
  <si>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</si>
  <si>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</si>
  <si>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</si>
  <si>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</si>
  <si>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</si>
  <si>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</si>
  <si>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</si>
  <si>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</si>
  <si>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</si>
  <si>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</si>
  <si>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</si>
  <si>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</si>
  <si>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</si>
  <si>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</si>
  <si>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</si>
  <si>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</si>
  <si>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</si>
  <si>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</si>
  <si>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</si>
  <si>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</si>
  <si>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</si>
  <si>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</si>
  <si>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</si>
  <si>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</si>
  <si>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</si>
  <si>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</si>
  <si>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</si>
  <si>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</si>
  <si>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</si>
  <si>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</si>
  <si>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</si>
  <si>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</si>
  <si>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</si>
  <si>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</si>
  <si>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</si>
  <si>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</si>
  <si>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</si>
  <si>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</si>
  <si>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</si>
  <si>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</si>
  <si>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</si>
  <si>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</si>
  <si>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</si>
  <si>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</si>
  <si>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</si>
  <si>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</si>
  <si>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</si>
  <si>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</si>
  <si>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</si>
  <si>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</si>
  <si>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</si>
  <si>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</si>
  <si>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</si>
  <si>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</si>
  <si>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</si>
  <si>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</si>
  <si>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</si>
  <si>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</si>
  <si>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</si>
  <si>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</si>
  <si>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</si>
  <si>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</si>
  <si>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</si>
  <si>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</si>
  <si>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</si>
  <si>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</si>
  <si>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</si>
  <si>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</si>
  <si>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</si>
  <si>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</si>
  <si>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</si>
  <si>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</si>
  <si>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</si>
  <si>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</si>
  <si>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</si>
  <si>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</si>
  <si>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</si>
  <si>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</si>
  <si>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</si>
  <si>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</si>
  <si>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</si>
  <si>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</si>
  <si>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</si>
  <si>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</si>
  <si>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</si>
  <si>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</si>
  <si>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</si>
  <si>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</si>
  <si>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</si>
  <si>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</si>
  <si>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</si>
  <si>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</si>
  <si>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</si>
  <si>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</si>
  <si>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</si>
  <si>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</si>
  <si>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</si>
  <si>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</si>
  <si>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</si>
  <si>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</si>
  <si>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</si>
  <si>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</si>
  <si>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</si>
  <si>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</si>
  <si>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</si>
  <si>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</si>
  <si>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</si>
  <si>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</si>
  <si>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</si>
  <si>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</si>
  <si>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</si>
  <si>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</si>
  <si>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</si>
  <si>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</si>
  <si>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</si>
  <si>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</si>
  <si>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</si>
  <si>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</si>
  <si>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</si>
  <si>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</si>
  <si>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</si>
  <si>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</si>
  <si>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</si>
  <si>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</si>
  <si>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</si>
  <si>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</si>
  <si>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</si>
  <si>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</si>
  <si>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</si>
  <si>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</si>
  <si>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</si>
  <si>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</si>
  <si>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</si>
  <si>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</si>
  <si>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</si>
  <si>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</si>
  <si>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</si>
  <si>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</si>
  <si>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</si>
  <si>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</si>
  <si>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</si>
  <si>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</si>
  <si>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</si>
  <si>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</si>
  <si>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</si>
  <si>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</si>
  <si>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</si>
  <si>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</si>
  <si>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</si>
  <si>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</si>
  <si>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</si>
  <si>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</si>
  <si>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</si>
  <si>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</si>
  <si>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</si>
  <si>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</si>
  <si>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</si>
  <si>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</si>
  <si>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</si>
  <si>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</si>
  <si>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</si>
  <si>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</si>
  <si>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</si>
  <si>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</si>
  <si>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</si>
  <si>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</si>
  <si>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</si>
  <si>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</si>
  <si>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</si>
  <si>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</si>
  <si>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</si>
  <si>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</si>
  <si>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</si>
  <si>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</si>
  <si>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</si>
  <si>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</si>
  <si>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</si>
  <si>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</si>
  <si>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</si>
  <si>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</si>
  <si>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</si>
  <si>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</si>
  <si>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</si>
  <si>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</si>
  <si>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</si>
  <si>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</si>
  <si>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</si>
  <si>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</si>
  <si>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</si>
  <si>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</si>
  <si>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</si>
  <si>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</si>
  <si>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</si>
  <si>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</si>
  <si>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</si>
  <si>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</si>
  <si>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</si>
  <si>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</si>
  <si>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</si>
  <si>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</si>
  <si>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</si>
  <si>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</si>
  <si>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</si>
  <si>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</si>
  <si>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</si>
  <si>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</si>
  <si>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</si>
  <si>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</si>
  <si>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</si>
  <si>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</si>
  <si>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</si>
  <si>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</si>
  <si>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</si>
  <si>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</si>
  <si>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</si>
  <si>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</si>
  <si>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</si>
  <si>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</si>
  <si>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</si>
  <si>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</si>
  <si>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</si>
  <si>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</si>
  <si>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</si>
  <si>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</si>
  <si>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</si>
  <si>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</si>
  <si>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</si>
  <si>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</si>
  <si>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</si>
  <si>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</si>
  <si>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</si>
  <si>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</si>
  <si>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</si>
  <si>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</si>
  <si>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</si>
  <si>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</si>
  <si>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</si>
  <si>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</si>
  <si>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</si>
  <si>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</si>
  <si>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</si>
  <si>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</si>
  <si>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</si>
  <si>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</si>
  <si>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</si>
  <si>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</si>
  <si>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</si>
  <si>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</si>
  <si>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</si>
  <si>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</si>
  <si>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</si>
  <si>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</si>
  <si>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</si>
  <si>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</si>
  <si>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</si>
  <si>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</si>
  <si>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</si>
  <si>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</si>
  <si>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</si>
  <si>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</si>
  <si>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</si>
  <si>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</si>
  <si>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</si>
  <si>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</si>
  <si>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</si>
  <si>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</si>
  <si>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</si>
  <si>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</si>
  <si>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</si>
  <si>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</si>
  <si>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</si>
  <si>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</si>
  <si>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</si>
  <si>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</si>
  <si>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</si>
  <si>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</si>
  <si>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</si>
  <si>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</si>
  <si>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</si>
  <si>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</si>
  <si>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</si>
  <si>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</si>
  <si>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</si>
  <si>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</si>
  <si>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</si>
  <si>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</si>
  <si>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</si>
  <si>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</si>
  <si>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</si>
  <si>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</si>
  <si>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</si>
  <si>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</si>
  <si>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</si>
  <si>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</si>
  <si>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</si>
  <si>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</si>
  <si>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</si>
  <si>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</si>
  <si>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</si>
  <si>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</si>
  <si>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</si>
  <si>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</si>
  <si>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</si>
  <si>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</si>
  <si>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</si>
  <si>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</si>
  <si>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</si>
  <si>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</si>
  <si>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</si>
  <si>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</si>
  <si>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</si>
  <si>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</si>
  <si>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</si>
  <si>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</si>
  <si>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</si>
  <si>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</si>
  <si>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</si>
  <si>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</si>
  <si>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</si>
  <si>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</si>
  <si>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</si>
  <si>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</si>
  <si>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</si>
  <si>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</si>
  <si>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</si>
  <si>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</si>
  <si>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</si>
  <si>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</si>
  <si>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</si>
  <si>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</si>
  <si>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</si>
  <si>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</si>
  <si>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</si>
  <si>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</si>
  <si>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</si>
  <si>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</si>
  <si>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</si>
  <si>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</si>
  <si>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</si>
  <si>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</si>
  <si>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</si>
  <si>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</si>
  <si>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</si>
  <si>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</si>
  <si>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</si>
  <si>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</si>
  <si>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</si>
  <si>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</si>
  <si>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</si>
  <si>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</si>
  <si>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</si>
  <si>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</si>
  <si>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</si>
  <si>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</si>
  <si>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</si>
  <si>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</si>
  <si>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</si>
  <si>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</si>
  <si>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</si>
  <si>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</si>
  <si>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</si>
  <si>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</si>
  <si>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</si>
  <si>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</si>
  <si>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</si>
  <si>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</si>
  <si>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</si>
  <si>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</si>
  <si>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</si>
  <si>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</si>
  <si>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</si>
  <si>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</si>
  <si>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</si>
  <si>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</si>
  <si>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</si>
  <si>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</si>
  <si>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</si>
  <si>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</si>
  <si>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</si>
  <si>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</si>
  <si>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</si>
  <si>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</si>
  <si>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</si>
  <si>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</si>
  <si>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</si>
  <si>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</si>
  <si>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</si>
  <si>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</si>
  <si>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</si>
  <si>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</si>
  <si>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</si>
  <si>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</si>
  <si>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</si>
  <si>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</si>
  <si>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</si>
  <si>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</si>
  <si>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</si>
  <si>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</si>
  <si>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</si>
  <si>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</si>
  <si>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</si>
  <si>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</si>
  <si>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</si>
  <si>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</si>
  <si>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</si>
  <si>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</si>
  <si>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</si>
  <si>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</si>
  <si>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</si>
  <si>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</si>
  <si>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</si>
  <si>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</si>
  <si>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</si>
  <si>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</si>
  <si>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</si>
  <si>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</si>
  <si>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</si>
  <si>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</si>
  <si>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</si>
  <si>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</si>
  <si>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</si>
  <si>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</si>
  <si>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</si>
  <si>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</si>
  <si>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</si>
  <si>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</si>
  <si>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</si>
  <si>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</si>
  <si>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</si>
  <si>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</si>
  <si>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</si>
  <si>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</si>
  <si>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</si>
  <si>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</si>
  <si>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</si>
  <si>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</si>
  <si>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</si>
  <si>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</si>
  <si>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</si>
  <si>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</si>
  <si>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</si>
  <si>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</si>
  <si>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</si>
  <si>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</si>
  <si>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</si>
  <si>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</si>
  <si>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</si>
  <si>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</si>
  <si>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</si>
  <si>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</si>
  <si>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</si>
  <si>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</si>
  <si>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</si>
  <si>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</si>
  <si>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</si>
  <si>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</si>
  <si>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</si>
  <si>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</si>
  <si>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</si>
  <si>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</si>
  <si>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</si>
  <si>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</si>
  <si>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</si>
  <si>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</si>
  <si>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</si>
  <si>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</si>
  <si>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</si>
  <si>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</si>
  <si>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</si>
  <si>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</si>
  <si>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</si>
  <si>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</si>
  <si>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</si>
  <si>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</si>
  <si>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</si>
  <si>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</si>
  <si>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</si>
  <si>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</si>
  <si>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</si>
  <si>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</si>
  <si>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</si>
  <si>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</si>
  <si>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</si>
  <si>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</si>
  <si>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</si>
  <si>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</si>
  <si>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</si>
  <si>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</si>
  <si>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</si>
  <si>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</si>
  <si>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</si>
  <si>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</si>
  <si>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</si>
  <si>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</si>
  <si>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</si>
  <si>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</si>
  <si>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</si>
  <si>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</si>
  <si>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</si>
  <si>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</si>
  <si>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</si>
  <si>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</si>
  <si>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</si>
  <si>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</si>
  <si>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</si>
  <si>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</si>
  <si>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</si>
  <si>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</si>
  <si>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</si>
  <si>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</si>
  <si>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</si>
  <si>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</si>
  <si>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</si>
  <si>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</si>
  <si>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</si>
  <si>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</si>
  <si>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</si>
  <si>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</si>
  <si>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</si>
  <si>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</si>
  <si>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</si>
  <si>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</si>
  <si>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</si>
  <si>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</si>
  <si>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</si>
  <si>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</si>
  <si>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</si>
  <si>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</si>
  <si>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</si>
  <si>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</si>
  <si>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</si>
  <si>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</si>
  <si>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</si>
  <si>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</si>
  <si>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</si>
  <si>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</si>
  <si>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</si>
  <si>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</si>
  <si>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</si>
  <si>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</si>
  <si>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</si>
  <si>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</si>
  <si>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</si>
  <si>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</si>
  <si>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</si>
  <si>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</si>
  <si>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</si>
  <si>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</si>
  <si>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</si>
  <si>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</si>
  <si>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</si>
  <si>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</si>
  <si>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</si>
  <si>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</si>
  <si>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</si>
  <si>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</si>
  <si>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</si>
  <si>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</si>
  <si>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</si>
  <si>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</si>
  <si>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</si>
  <si>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</si>
  <si>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</si>
  <si>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</si>
  <si>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</si>
  <si>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</si>
  <si>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</si>
  <si>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</si>
  <si>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</si>
  <si>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</si>
  <si>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</si>
  <si>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</si>
  <si>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</si>
  <si>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</si>
  <si>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</si>
  <si>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</si>
  <si>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</si>
  <si>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</si>
  <si>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</si>
  <si>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</si>
  <si>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</si>
  <si>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</si>
  <si>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</si>
  <si>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</si>
  <si>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</si>
  <si>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</si>
  <si>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</si>
  <si>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</si>
  <si>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</si>
  <si>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</si>
  <si>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</si>
  <si>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</si>
  <si>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</si>
  <si>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</si>
  <si>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</si>
  <si>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</si>
  <si>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</si>
  <si>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</si>
  <si>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</si>
  <si>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</si>
  <si>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</si>
  <si>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</si>
  <si>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</si>
  <si>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</si>
  <si>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</si>
  <si>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</si>
  <si>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</si>
  <si>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</si>
  <si>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</si>
  <si>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</si>
  <si>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</si>
  <si>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</si>
  <si>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</si>
  <si>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</si>
  <si>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</si>
  <si>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</si>
  <si>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</si>
  <si>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</si>
  <si>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</si>
  <si>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</si>
  <si>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</si>
  <si>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</si>
  <si>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</si>
  <si>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</si>
  <si>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</si>
  <si>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</si>
  <si>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</si>
  <si>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</si>
  <si>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</si>
  <si>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</si>
  <si>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</si>
  <si>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</si>
  <si>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</si>
  <si>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</si>
  <si>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</si>
  <si>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</si>
  <si>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</si>
  <si>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</si>
  <si>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</si>
  <si>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</si>
  <si>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</si>
  <si>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</si>
  <si>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</si>
  <si>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</si>
  <si>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</si>
  <si>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</si>
  <si>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</si>
  <si>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</si>
  <si>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</si>
  <si>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</si>
  <si>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</si>
  <si>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</si>
  <si>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</si>
  <si>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</si>
  <si>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</si>
  <si>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</si>
  <si>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</si>
  <si>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</si>
  <si>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</si>
  <si>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</si>
  <si>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</si>
  <si>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</si>
  <si>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</si>
  <si>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</si>
  <si>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</si>
  <si>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</si>
  <si>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</si>
  <si>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</si>
  <si>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</si>
  <si>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</si>
  <si>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</si>
  <si>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</si>
  <si>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</si>
  <si>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</si>
  <si>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</si>
  <si>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</si>
  <si>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</si>
  <si>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</si>
  <si>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</si>
  <si>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</si>
  <si>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</si>
  <si>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</si>
  <si>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</si>
  <si>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</si>
  <si>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</si>
  <si>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</si>
  <si>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</si>
  <si>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</si>
  <si>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</si>
  <si>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</si>
  <si>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</si>
  <si>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</si>
  <si>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</si>
  <si>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</si>
  <si>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</si>
  <si>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</si>
  <si>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</si>
  <si>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</si>
  <si>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</si>
  <si>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</si>
  <si>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</si>
  <si>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</si>
  <si>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</si>
  <si>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</si>
  <si>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</si>
  <si>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</si>
  <si>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</si>
  <si>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</si>
  <si>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</si>
  <si>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</si>
  <si>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</si>
  <si>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</si>
  <si>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</si>
  <si>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</si>
  <si>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</si>
  <si>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</si>
  <si>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</si>
  <si>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</si>
  <si>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</si>
  <si>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</si>
  <si>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</si>
  <si>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</si>
  <si>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</si>
  <si>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</si>
  <si>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</si>
  <si>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</si>
  <si>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</si>
  <si>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</si>
  <si>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</si>
  <si>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</si>
  <si>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</si>
  <si>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</si>
  <si>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</si>
  <si>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</si>
  <si>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</si>
  <si>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</si>
  <si>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</si>
  <si>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</si>
  <si>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</si>
  <si>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</si>
  <si>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</si>
  <si>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</si>
  <si>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</si>
  <si>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</si>
  <si>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</si>
  <si>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</si>
  <si>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</si>
  <si>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</si>
  <si>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</si>
  <si>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</si>
  <si>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</si>
  <si>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</si>
  <si>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</si>
  <si>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</si>
  <si>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</si>
  <si>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</si>
  <si>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</si>
  <si>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</si>
  <si>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</si>
  <si>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</si>
  <si>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</si>
  <si>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</si>
  <si>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</si>
  <si>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</si>
  <si>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</si>
  <si>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</si>
  <si>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</si>
  <si>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</si>
  <si>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</si>
  <si>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</si>
  <si>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</si>
  <si>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</si>
  <si>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</si>
  <si>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</si>
  <si>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</si>
  <si>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</si>
  <si>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</si>
  <si>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</si>
  <si>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</si>
  <si>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</si>
  <si>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</si>
  <si>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</si>
  <si>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</si>
  <si>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</si>
  <si>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</si>
  <si>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</si>
  <si>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</si>
  <si>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</si>
  <si>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</si>
  <si>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</si>
  <si>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</si>
  <si>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</si>
  <si>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</si>
  <si>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</si>
  <si>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</si>
  <si>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</si>
  <si>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</si>
  <si>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</si>
  <si>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</si>
  <si>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</si>
  <si>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</si>
  <si>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</si>
  <si>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</si>
  <si>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</si>
  <si>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</si>
  <si>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</si>
  <si>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</si>
  <si>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</si>
  <si>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</si>
  <si>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</si>
  <si>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</si>
  <si>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</si>
  <si>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</si>
  <si>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</si>
  <si>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</si>
  <si>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</si>
  <si>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</si>
  <si>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</si>
  <si>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</si>
  <si>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</si>
  <si>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</si>
  <si>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</si>
  <si>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</si>
  <si>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</si>
  <si>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</si>
  <si>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</si>
  <si>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</si>
  <si>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</si>
  <si>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</si>
  <si>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</si>
  <si>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</si>
  <si>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</si>
  <si>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</si>
  <si>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</si>
  <si>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</si>
  <si>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</si>
  <si>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</si>
  <si>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</si>
  <si>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</si>
  <si>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</si>
  <si>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</si>
  <si>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</si>
  <si>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</si>
  <si>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</si>
  <si>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</si>
  <si>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</si>
  <si>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</si>
  <si>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</si>
  <si>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</si>
  <si>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</si>
  <si>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</si>
  <si>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</si>
  <si>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</si>
  <si>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</si>
  <si>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</si>
  <si>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</si>
  <si>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</si>
  <si>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</si>
  <si>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</si>
  <si>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</si>
  <si>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</si>
  <si>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</si>
  <si>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</si>
  <si>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</si>
  <si>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</si>
  <si>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</si>
  <si>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</si>
  <si>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</si>
  <si>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</si>
  <si>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</si>
  <si>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</si>
  <si>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</si>
  <si>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</si>
  <si>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</si>
  <si>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</si>
  <si>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</si>
  <si>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</si>
  <si>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</si>
  <si>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</si>
  <si>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</si>
  <si>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</si>
  <si>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</si>
  <si>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</si>
  <si>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</si>
  <si>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</si>
  <si>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</si>
  <si>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</si>
  <si>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</si>
  <si>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</si>
  <si>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</si>
  <si>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</si>
  <si>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</si>
  <si>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</si>
  <si>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</si>
  <si>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</si>
  <si>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</si>
  <si>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</si>
  <si>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</si>
  <si>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</si>
  <si>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</si>
  <si>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</si>
  <si>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</si>
  <si>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</si>
  <si>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</si>
  <si>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</si>
  <si>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</si>
  <si>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</si>
  <si>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</si>
  <si>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</si>
  <si>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</si>
  <si>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</si>
  <si>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</si>
  <si>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</si>
  <si>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</si>
  <si>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</si>
  <si>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</si>
  <si>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</si>
  <si>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</si>
  <si>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</si>
  <si>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</si>
  <si>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</si>
  <si>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</si>
  <si>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</si>
  <si>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</si>
  <si>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</si>
  <si>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</si>
  <si>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</si>
  <si>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</si>
  <si>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</si>
  <si>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</si>
  <si>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</si>
  <si>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</si>
  <si>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</si>
  <si>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</si>
  <si>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</si>
  <si>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</si>
  <si>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</si>
  <si>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</si>
  <si>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</si>
  <si>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</si>
  <si>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</si>
  <si>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</si>
  <si>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</si>
  <si>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</si>
  <si>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</si>
  <si>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</si>
  <si>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</si>
  <si>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</si>
  <si>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</si>
  <si>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</si>
  <si>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</si>
  <si>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</si>
  <si>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</si>
  <si>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</si>
  <si>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</si>
  <si>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</si>
  <si>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</si>
  <si>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</si>
  <si>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</si>
  <si>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</si>
  <si>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</si>
  <si>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</si>
  <si>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</si>
  <si>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</si>
  <si>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</si>
  <si>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</si>
  <si>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</si>
  <si>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</si>
  <si>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</si>
  <si>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</si>
  <si>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</si>
  <si>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</si>
  <si>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</si>
  <si>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</si>
  <si>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</si>
  <si>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</si>
  <si>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</si>
  <si>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</si>
  <si>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</si>
  <si>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</si>
  <si>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</si>
  <si>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</si>
  <si>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</si>
  <si>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</si>
  <si>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</si>
  <si>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</si>
  <si>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</si>
  <si>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</si>
  <si>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</si>
  <si>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</si>
  <si>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</si>
  <si>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</si>
  <si>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</si>
  <si>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</si>
  <si>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</si>
  <si>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</si>
  <si>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</si>
  <si>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</si>
  <si>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</si>
  <si>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</si>
  <si>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</si>
  <si>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</si>
  <si>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</si>
  <si>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</si>
  <si>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</si>
  <si>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</si>
  <si>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</si>
  <si>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</si>
  <si>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</si>
  <si>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</si>
  <si>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</si>
  <si>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</si>
  <si>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</si>
  <si>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</si>
  <si>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</si>
  <si>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</si>
  <si>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</si>
  <si>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</si>
  <si>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</si>
  <si>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</si>
  <si>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</si>
  <si>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</si>
  <si>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</si>
  <si>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</si>
  <si>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</si>
  <si>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</si>
  <si>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</si>
  <si>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</si>
  <si>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</si>
  <si>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</si>
  <si>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</si>
  <si>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</si>
  <si>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</si>
  <si>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</si>
  <si>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</si>
  <si>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</si>
  <si>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</si>
  <si>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</si>
  <si>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</si>
  <si>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</si>
  <si>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</si>
  <si>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</si>
  <si>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</si>
  <si>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</si>
  <si>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</si>
  <si>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</si>
  <si>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</si>
  <si>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</si>
  <si>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</si>
  <si>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</si>
  <si>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</si>
  <si>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</si>
  <si>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</si>
  <si>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</si>
  <si>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</si>
  <si>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</si>
  <si>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</si>
  <si>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</si>
  <si>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</si>
  <si>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</si>
  <si>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</si>
  <si>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</si>
  <si>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</si>
  <si>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</si>
  <si>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</si>
  <si>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</si>
  <si>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</si>
  <si>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</si>
  <si>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</si>
  <si>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</si>
  <si>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</si>
  <si>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</si>
  <si>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</si>
  <si>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</si>
  <si>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</si>
  <si>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</si>
  <si>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</si>
  <si>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</si>
  <si>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</si>
  <si>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</si>
  <si>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</si>
  <si>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</si>
  <si>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</si>
  <si>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</si>
  <si>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</si>
  <si>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</si>
  <si>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</si>
  <si>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</si>
  <si>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</si>
  <si>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</si>
  <si>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</si>
  <si>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</si>
  <si>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</si>
  <si>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</si>
  <si>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</si>
  <si>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</si>
  <si>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</si>
  <si>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</si>
  <si>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</si>
  <si>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</si>
  <si>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</si>
  <si>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</si>
  <si>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</si>
  <si>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</si>
  <si>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</si>
  <si>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</si>
  <si>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</si>
  <si>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</si>
  <si>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</si>
  <si>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</si>
  <si>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</si>
  <si>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</si>
  <si>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</si>
  <si>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</si>
  <si>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</si>
  <si>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</si>
  <si>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</si>
  <si>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</si>
  <si>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</si>
  <si>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</si>
  <si>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</si>
  <si>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</si>
  <si>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</si>
  <si>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</si>
  <si>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</si>
  <si>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</si>
  <si>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</si>
  <si>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</si>
  <si>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</si>
  <si>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</si>
  <si>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</si>
  <si>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</si>
  <si>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</si>
  <si>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</si>
  <si>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</si>
  <si>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</si>
  <si>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</si>
  <si>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</si>
  <si>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</si>
  <si>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</si>
  <si>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</si>
  <si>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</si>
  <si>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</si>
  <si>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</si>
  <si>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</si>
  <si>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</si>
  <si>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</si>
  <si>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</si>
  <si>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</si>
  <si>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</si>
  <si>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</si>
  <si>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</si>
  <si>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</si>
  <si>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</si>
  <si>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</si>
  <si>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</si>
  <si>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</si>
  <si>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</si>
  <si>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</si>
  <si>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</si>
  <si>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</si>
  <si>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</si>
  <si>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</si>
  <si>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</si>
  <si>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</si>
  <si>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</si>
  <si>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</si>
  <si>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</si>
  <si>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</si>
  <si>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</si>
  <si>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</si>
  <si>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</si>
  <si>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</si>
  <si>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</si>
  <si>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</si>
  <si>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</si>
  <si>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</si>
  <si>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</si>
  <si>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</si>
  <si>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</si>
  <si>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</si>
  <si>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</si>
  <si>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</si>
  <si>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</si>
  <si>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</si>
  <si>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</si>
  <si>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</si>
  <si>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</si>
  <si>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</si>
  <si>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</si>
  <si>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</si>
  <si>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</si>
  <si>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</si>
  <si>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</si>
  <si>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</si>
  <si>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</si>
  <si>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</si>
  <si>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</si>
  <si>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</si>
  <si>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</si>
  <si>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</si>
  <si>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</si>
  <si>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</si>
  <si>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</si>
  <si>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</si>
  <si>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</si>
  <si>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</si>
  <si>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</si>
  <si>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</si>
  <si>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</si>
  <si>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</si>
  <si>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</si>
  <si>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</si>
  <si>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</si>
  <si>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</si>
  <si>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</si>
  <si>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</si>
  <si>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</si>
  <si>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</si>
  <si>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</si>
  <si>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</si>
  <si>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</si>
  <si>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</si>
  <si>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</si>
  <si>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</si>
  <si>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</si>
  <si>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</si>
  <si>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</si>
  <si>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</si>
  <si>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</si>
  <si>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</si>
  <si>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</si>
  <si>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</si>
  <si>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</si>
  <si>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</si>
  <si>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</si>
  <si>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</si>
  <si>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</si>
  <si>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</si>
  <si>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</si>
  <si>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</si>
  <si>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</si>
  <si>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</si>
  <si>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</si>
  <si>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</si>
  <si>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</si>
  <si>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</si>
  <si>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</si>
  <si>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</si>
  <si>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</si>
  <si>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</si>
  <si>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</si>
  <si>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</si>
  <si>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</si>
  <si>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</si>
  <si>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</si>
  <si>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</si>
  <si>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</si>
  <si>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</si>
  <si>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</si>
  <si>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</si>
  <si>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</si>
  <si>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</si>
  <si>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</si>
  <si>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</si>
  <si>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</si>
  <si>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</si>
  <si>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</si>
  <si>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</si>
  <si>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</si>
  <si>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</si>
  <si>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</si>
  <si>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</si>
  <si>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</si>
  <si>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</si>
  <si>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</si>
  <si>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</si>
  <si>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</si>
  <si>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</si>
  <si>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</si>
  <si>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</si>
  <si>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</si>
  <si>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</si>
  <si>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</si>
  <si>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</si>
  <si>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</si>
  <si>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</si>
  <si>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</si>
  <si>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</si>
  <si>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</si>
  <si>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</si>
  <si>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</si>
  <si>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</si>
  <si>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</si>
  <si>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</si>
  <si>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</si>
  <si>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</si>
  <si>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</si>
  <si>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</si>
  <si>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</si>
  <si>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</si>
  <si>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</si>
  <si>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</si>
  <si>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</si>
  <si>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</si>
  <si>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</si>
  <si>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</si>
  <si>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</si>
  <si>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</si>
  <si>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</si>
  <si>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</si>
  <si>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</si>
  <si>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</si>
  <si>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</si>
  <si>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</si>
  <si>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</si>
  <si>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</si>
  <si>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</si>
  <si>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</si>
  <si>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</si>
  <si>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</si>
  <si>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</si>
  <si>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</si>
  <si>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</si>
  <si>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</si>
  <si>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</si>
  <si>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</si>
  <si>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</si>
  <si>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</si>
  <si>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</si>
  <si>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</si>
  <si>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</si>
  <si>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</si>
  <si>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</si>
  <si>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</si>
  <si>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</si>
  <si>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</si>
  <si>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</si>
  <si>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</si>
  <si>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</si>
  <si>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</si>
  <si>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</si>
  <si>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</si>
  <si>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</si>
  <si>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</si>
  <si>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</si>
  <si>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</si>
  <si>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</si>
  <si>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</si>
  <si>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</si>
  <si>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</si>
  <si>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</si>
  <si>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</si>
  <si>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</si>
  <si>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</si>
  <si>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</si>
  <si>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</si>
  <si>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</si>
  <si>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</si>
  <si>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</si>
  <si>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</si>
  <si>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</si>
  <si>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</si>
  <si>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</si>
  <si>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</si>
  <si>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</si>
  <si>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</si>
  <si>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</si>
  <si>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</si>
  <si>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</si>
  <si>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</si>
  <si>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</si>
  <si>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</si>
  <si>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</si>
  <si>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</si>
  <si>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</si>
  <si>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</si>
  <si>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</si>
  <si>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</si>
  <si>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</si>
  <si>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</si>
  <si>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</si>
  <si>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</si>
  <si>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</si>
  <si>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</si>
  <si>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</si>
  <si>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</si>
  <si>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</si>
  <si>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</si>
  <si>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</si>
  <si>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</si>
  <si>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</si>
  <si>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</si>
  <si>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</si>
  <si>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</si>
  <si>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</si>
  <si>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</si>
  <si>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</si>
  <si>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</si>
  <si>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</si>
  <si>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</si>
  <si>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</si>
  <si>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</si>
  <si>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</si>
  <si>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</si>
  <si>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</si>
  <si>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</si>
  <si>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</si>
  <si>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</si>
  <si>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</si>
  <si>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</si>
  <si>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</si>
  <si>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</si>
  <si>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</si>
  <si>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</si>
  <si>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</si>
  <si>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</si>
  <si>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</si>
  <si>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</si>
  <si>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</si>
  <si>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</si>
  <si>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</si>
  <si>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</si>
  <si>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</si>
  <si>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</si>
  <si>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</si>
  <si>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</si>
  <si>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</si>
  <si>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</si>
  <si>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</si>
  <si>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</si>
  <si>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</si>
  <si>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</si>
  <si>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</si>
  <si>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</si>
  <si>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</si>
  <si>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</si>
  <si>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</si>
  <si>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</si>
  <si>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</si>
  <si>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</si>
  <si>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</si>
  <si>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</si>
  <si>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</si>
  <si>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</si>
  <si>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</si>
  <si>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</si>
  <si>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</si>
  <si>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</si>
  <si>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</si>
  <si>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</si>
  <si>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</si>
  <si>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</si>
  <si>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</si>
  <si>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</si>
  <si>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</si>
  <si>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</si>
  <si>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</si>
  <si>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</si>
  <si>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</si>
  <si>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</si>
  <si>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</si>
  <si>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</si>
  <si>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</si>
  <si>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</si>
  <si>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</si>
  <si>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</si>
  <si>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</si>
  <si>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</si>
  <si>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</si>
  <si>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</si>
  <si>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</si>
  <si>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</si>
  <si>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</si>
  <si>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</si>
  <si>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</si>
  <si>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</si>
  <si>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</si>
  <si>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</si>
  <si>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</si>
  <si>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</si>
  <si>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</si>
  <si>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</si>
  <si>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</si>
  <si>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</si>
  <si>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</si>
  <si>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</si>
  <si>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</si>
  <si>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</si>
  <si>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</si>
  <si>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</si>
  <si>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</si>
  <si>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</si>
  <si>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</si>
  <si>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</si>
  <si>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</si>
  <si>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</si>
  <si>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</si>
  <si>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</si>
  <si>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</si>
  <si>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</si>
  <si>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</si>
  <si>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</si>
  <si>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</si>
  <si>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</si>
  <si>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</si>
  <si>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</si>
  <si>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</si>
  <si>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</si>
  <si>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</si>
  <si>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</si>
  <si>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</si>
  <si>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</si>
  <si>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</si>
  <si>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</si>
  <si>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</si>
  <si>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</si>
  <si>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</si>
  <si>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</si>
  <si>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</si>
  <si>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</si>
  <si>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</si>
  <si>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</si>
  <si>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</si>
  <si>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</si>
  <si>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</si>
  <si>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</si>
  <si>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</si>
  <si>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</si>
  <si>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</si>
  <si>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</si>
  <si>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</si>
  <si>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</si>
  <si>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</si>
  <si>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</si>
  <si>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</si>
  <si>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</si>
  <si>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</si>
  <si>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</si>
  <si>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</si>
  <si>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</si>
  <si>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</si>
  <si>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</si>
  <si>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</si>
  <si>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</si>
  <si>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</si>
  <si>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</si>
  <si>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</si>
  <si>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</si>
  <si>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</si>
  <si>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</si>
  <si>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</si>
  <si>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</si>
  <si>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</si>
  <si>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</si>
  <si>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</si>
  <si>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</si>
  <si>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</si>
  <si>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</si>
  <si>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</si>
  <si>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</si>
  <si>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</si>
  <si>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</si>
  <si>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</si>
  <si>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</si>
  <si>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</si>
  <si>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</si>
  <si>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</si>
  <si>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</si>
  <si>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</si>
  <si>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</si>
  <si>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</si>
  <si>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</si>
  <si>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</si>
  <si>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</si>
  <si>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</si>
  <si>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</si>
  <si>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</si>
  <si>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</si>
  <si>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</si>
  <si>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</si>
  <si>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</si>
  <si>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</si>
  <si>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</si>
  <si>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</si>
  <si>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</si>
  <si>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</si>
  <si>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</si>
  <si>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</si>
  <si>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</si>
  <si>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</si>
  <si>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</si>
  <si>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</si>
  <si>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</si>
  <si>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</si>
  <si>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</si>
  <si>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</si>
  <si>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</si>
  <si>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</si>
  <si>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</si>
  <si>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</si>
  <si>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</si>
  <si>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</si>
  <si>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</si>
  <si>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</si>
  <si>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</si>
  <si>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</si>
  <si>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</si>
  <si>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</si>
  <si>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</si>
  <si>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</si>
  <si>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</si>
  <si>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</si>
  <si>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</si>
  <si>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</si>
  <si>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</si>
  <si>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</si>
  <si>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</si>
  <si>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</si>
  <si>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</si>
  <si>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</si>
  <si>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</si>
  <si>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</si>
  <si>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</si>
  <si>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</si>
  <si>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</si>
  <si>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</si>
  <si>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</si>
  <si>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</si>
  <si>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</si>
  <si>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</si>
  <si>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</si>
  <si>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</si>
  <si>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</si>
  <si>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</si>
  <si>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</si>
  <si>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</si>
  <si>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</si>
  <si>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</si>
  <si>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</si>
  <si>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</si>
  <si>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</si>
  <si>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</si>
  <si>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</si>
  <si>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</si>
  <si>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</si>
  <si>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</si>
  <si>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</si>
  <si>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</si>
  <si>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</si>
  <si>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</si>
  <si>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</si>
  <si>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</si>
  <si>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</si>
  <si>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</si>
  <si>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</si>
  <si>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</si>
  <si>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</si>
  <si>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</si>
  <si>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</si>
  <si>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</si>
  <si>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</si>
  <si>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</si>
  <si>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</si>
  <si>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</si>
  <si>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</si>
  <si>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</si>
  <si>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</si>
  <si>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</si>
  <si>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</si>
  <si>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</si>
  <si>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</si>
  <si>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</si>
  <si>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</si>
  <si>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</si>
  <si>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</si>
  <si>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</si>
  <si>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</si>
  <si>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</si>
  <si>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</si>
  <si>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</si>
  <si>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</si>
  <si>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</si>
  <si>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</si>
  <si>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</si>
  <si>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</si>
  <si>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</si>
  <si>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</si>
  <si>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</si>
  <si>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</si>
  <si>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</si>
  <si>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</si>
  <si>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</si>
  <si>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</si>
  <si>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</si>
  <si>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</si>
  <si>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</si>
  <si>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</si>
  <si>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</si>
  <si>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</si>
  <si>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</si>
  <si>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</si>
  <si>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</si>
  <si>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</si>
  <si>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</si>
  <si>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</si>
  <si>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</si>
  <si>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</si>
  <si>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</si>
  <si>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</si>
  <si>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</si>
  <si>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</si>
  <si>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</si>
  <si>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</si>
  <si>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</si>
  <si>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</si>
  <si>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</si>
  <si>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</si>
  <si>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</si>
  <si>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</si>
  <si>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</si>
  <si>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</si>
  <si>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</si>
  <si>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</si>
  <si>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</si>
  <si>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</si>
  <si>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</si>
  <si>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</si>
  <si>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</si>
  <si>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</si>
  <si>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</si>
  <si>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</si>
  <si>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</si>
  <si>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</si>
  <si>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</si>
  <si>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</si>
  <si>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</si>
  <si>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</si>
  <si>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</si>
  <si>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</si>
  <si>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</si>
  <si>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</si>
  <si>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</si>
  <si>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</si>
  <si>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</si>
  <si>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</si>
  <si>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</si>
  <si>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</si>
  <si>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</si>
  <si>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</si>
  <si>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</si>
  <si>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</si>
  <si>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</si>
  <si>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</si>
  <si>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</si>
  <si>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</si>
  <si>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</si>
  <si>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</si>
  <si>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</si>
  <si>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</si>
  <si>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</si>
  <si>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</si>
  <si>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</si>
  <si>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</si>
  <si>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</si>
  <si>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</si>
  <si>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</si>
  <si>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</si>
  <si>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</si>
  <si>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</si>
  <si>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</si>
  <si>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</si>
  <si>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</si>
  <si>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</si>
  <si>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</si>
  <si>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</si>
  <si>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</si>
  <si>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</si>
  <si>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</si>
  <si>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</si>
  <si>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</si>
  <si>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</si>
  <si>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</si>
  <si>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</si>
  <si>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</si>
  <si>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</si>
  <si>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</si>
  <si>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</si>
  <si>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</si>
  <si>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</si>
  <si>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</si>
  <si>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</si>
  <si>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</si>
  <si>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</si>
  <si>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</si>
  <si>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</si>
  <si>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</si>
  <si>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</si>
  <si>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</si>
  <si>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</si>
  <si>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</si>
  <si>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</si>
  <si>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</si>
  <si>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</si>
  <si>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</si>
  <si>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</si>
  <si>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</si>
  <si>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</si>
  <si>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</si>
  <si>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</si>
  <si>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</si>
  <si>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</si>
  <si>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</si>
  <si>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</si>
  <si>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</si>
  <si>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</si>
  <si>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</si>
  <si>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</si>
  <si>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</si>
  <si>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</si>
  <si>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</si>
  <si>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</si>
  <si>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</si>
  <si>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</si>
  <si>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</si>
  <si>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</si>
  <si>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</si>
  <si>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</si>
  <si>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</si>
  <si>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</si>
  <si>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</si>
  <si>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</si>
  <si>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</si>
  <si>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</si>
  <si>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</si>
  <si>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</si>
  <si>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</si>
  <si>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</si>
  <si>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</si>
  <si>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</si>
  <si>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</si>
  <si>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</si>
  <si>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</si>
  <si>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</si>
  <si>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</si>
  <si>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</si>
  <si>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</si>
  <si>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</si>
  <si>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</si>
  <si>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</si>
  <si>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</si>
  <si>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</si>
  <si>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</si>
  <si>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</si>
  <si>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</si>
  <si>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</si>
  <si>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</si>
  <si>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</si>
  <si>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</si>
  <si>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</si>
  <si>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</si>
  <si>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</si>
  <si>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</si>
  <si>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</si>
  <si>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</si>
  <si>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</si>
  <si>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</si>
  <si>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</si>
  <si>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</si>
  <si>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</si>
  <si>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</si>
  <si>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</si>
  <si>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</si>
  <si>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</si>
  <si>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</si>
  <si>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</si>
  <si>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</si>
  <si>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</si>
  <si>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</si>
  <si>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</si>
  <si>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</si>
  <si>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</si>
  <si>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</si>
  <si>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</si>
  <si>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</si>
  <si>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</si>
  <si>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</si>
  <si>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</si>
  <si>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</si>
  <si>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</si>
  <si>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</si>
  <si>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</si>
  <si>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</si>
  <si>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</si>
  <si>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</si>
  <si>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</si>
  <si>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</si>
  <si>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</si>
  <si>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</si>
  <si>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</si>
  <si>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</si>
  <si>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</si>
  <si>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</si>
  <si>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</si>
  <si>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</si>
  <si>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</si>
  <si>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</si>
  <si>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</si>
  <si>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</si>
  <si>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</si>
  <si>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</si>
  <si>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</si>
  <si>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</si>
  <si>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</si>
  <si>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</si>
  <si>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</si>
  <si>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</si>
  <si>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</si>
  <si>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</si>
  <si>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</si>
  <si>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</si>
  <si>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</si>
  <si>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</si>
  <si>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</si>
  <si>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</si>
  <si>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</si>
  <si>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</si>
  <si>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</si>
  <si>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</si>
  <si>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</si>
  <si>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</si>
  <si>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</si>
  <si>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</si>
  <si>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</si>
  <si>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</si>
  <si>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</si>
  <si>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</si>
  <si>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</si>
  <si>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</si>
  <si>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</si>
  <si>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</si>
  <si>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</si>
  <si>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</si>
  <si>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</si>
  <si>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</si>
  <si>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</si>
  <si>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</si>
  <si>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</si>
  <si>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</si>
  <si>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</si>
  <si>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</si>
  <si>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</si>
  <si>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</si>
  <si>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</si>
  <si>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</si>
  <si>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</si>
  <si>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</si>
  <si>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</si>
  <si>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</si>
  <si>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</si>
  <si>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</si>
  <si>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</si>
  <si>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</si>
  <si>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</si>
  <si>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</si>
  <si>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</si>
  <si>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</si>
  <si>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</si>
  <si>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</si>
  <si>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</si>
  <si>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</si>
  <si>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</si>
  <si>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</si>
  <si>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</si>
  <si>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</si>
  <si>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</si>
  <si>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</si>
  <si>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</si>
  <si>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</si>
  <si>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</si>
  <si>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</si>
  <si>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</si>
  <si>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</si>
  <si>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</si>
  <si>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</si>
  <si>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</si>
  <si>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</si>
  <si>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</si>
  <si>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</si>
  <si>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</si>
  <si>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</si>
  <si>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</si>
  <si>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</si>
  <si>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</si>
  <si>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</si>
  <si>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</si>
  <si>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</si>
  <si>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</si>
  <si>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</si>
  <si>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</si>
  <si>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</si>
  <si>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</si>
  <si>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</si>
  <si>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</si>
  <si>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</si>
  <si>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</si>
  <si>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</si>
  <si>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</si>
  <si>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</si>
  <si>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</si>
  <si>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</si>
  <si>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</si>
  <si>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</si>
  <si>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</si>
  <si>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</si>
  <si>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</si>
  <si>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</si>
  <si>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</si>
  <si>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</si>
  <si>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</si>
  <si>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</si>
  <si>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</si>
  <si>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</si>
  <si>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</si>
  <si>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</si>
  <si>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</si>
  <si>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</si>
  <si>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</si>
  <si>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</si>
  <si>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</si>
  <si>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</si>
  <si>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</si>
  <si>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</si>
  <si>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</si>
  <si>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</si>
  <si>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</si>
  <si>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</si>
  <si>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</si>
  <si>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</si>
  <si>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</si>
  <si>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</si>
  <si>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</si>
  <si>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</si>
  <si>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</si>
  <si>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</si>
  <si>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</si>
  <si>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</si>
  <si>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</si>
  <si>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</si>
  <si>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</si>
  <si>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</si>
  <si>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</si>
  <si>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</si>
  <si>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</si>
  <si>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</si>
  <si>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</si>
  <si>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</si>
  <si>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</si>
  <si>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</si>
  <si>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</si>
  <si>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</si>
  <si>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</si>
  <si>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</si>
  <si>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</si>
  <si>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</si>
  <si>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</si>
  <si>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</si>
  <si>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</si>
  <si>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</si>
  <si>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</si>
  <si>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</si>
  <si>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</si>
  <si>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</si>
  <si>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</si>
  <si>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</si>
  <si>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</si>
  <si>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</si>
  <si>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</si>
  <si>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</si>
  <si>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</si>
  <si>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</si>
  <si>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</si>
  <si>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</si>
  <si>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</si>
  <si>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</si>
  <si>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</si>
  <si>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</si>
  <si>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</si>
  <si>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</si>
  <si>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</si>
  <si>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</si>
  <si>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</si>
  <si>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</si>
  <si>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</si>
  <si>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</si>
  <si>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</si>
  <si>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</si>
  <si>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</si>
  <si>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</si>
  <si>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</si>
  <si>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</si>
  <si>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</si>
  <si>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</si>
  <si>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</si>
  <si>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</si>
  <si>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</si>
  <si>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</si>
  <si>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</si>
  <si>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</si>
  <si>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</si>
  <si>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</si>
  <si>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</si>
  <si>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</si>
  <si>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</si>
  <si>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</si>
  <si>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</si>
  <si>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</si>
  <si>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</si>
  <si>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</si>
  <si>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</si>
  <si>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</si>
  <si>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</si>
  <si>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</si>
  <si>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</si>
  <si>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</si>
  <si>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</si>
  <si>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</si>
  <si>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</si>
  <si>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</si>
  <si>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</si>
  <si>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</si>
  <si>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</si>
  <si>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</si>
  <si>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</si>
  <si>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</si>
  <si>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</si>
  <si>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</si>
  <si>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</si>
  <si>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</si>
  <si>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</si>
  <si>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</si>
  <si>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</si>
  <si>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</si>
  <si>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</si>
  <si>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</si>
  <si>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</si>
  <si>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</si>
  <si>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</si>
  <si>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</si>
  <si>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</si>
  <si>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</si>
  <si>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</si>
  <si>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</si>
  <si>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</si>
  <si>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</si>
  <si>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</si>
  <si>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</si>
  <si>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</si>
  <si>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</si>
  <si>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</si>
  <si>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</si>
  <si>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</si>
  <si>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</si>
  <si>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</si>
  <si>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</si>
  <si>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</si>
  <si>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</si>
  <si>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</si>
  <si>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</si>
  <si>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</si>
  <si>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</si>
  <si>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</si>
  <si>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</si>
  <si>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</si>
  <si>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</si>
  <si>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</si>
  <si>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</si>
  <si>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</si>
  <si>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</si>
  <si>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</si>
  <si>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</si>
  <si>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</si>
  <si>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</si>
  <si>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</si>
  <si>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</si>
  <si>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</si>
  <si>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</si>
  <si>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</si>
  <si>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</si>
  <si>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</si>
  <si>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</si>
  <si>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</si>
  <si>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</si>
  <si>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</si>
  <si>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</si>
  <si>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</si>
  <si>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</si>
  <si>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</si>
  <si>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</si>
  <si>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</si>
  <si>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</si>
  <si>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</si>
  <si>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</si>
  <si>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</si>
  <si>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</si>
  <si>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</si>
  <si>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</si>
  <si>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</si>
  <si>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</si>
  <si>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</si>
  <si>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</si>
  <si>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</si>
  <si>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</si>
  <si>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</si>
  <si>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</si>
  <si>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</si>
  <si>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</si>
  <si>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</si>
  <si>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</si>
  <si>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</si>
  <si>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</si>
  <si>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</si>
  <si>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</si>
  <si>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</si>
  <si>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</si>
  <si>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</si>
  <si>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</si>
  <si>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</si>
  <si>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</si>
  <si>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</si>
  <si>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</si>
  <si>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</si>
  <si>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</si>
  <si>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</si>
  <si>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</si>
  <si>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</si>
  <si>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</si>
  <si>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</si>
  <si>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</si>
  <si>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</si>
  <si>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</si>
  <si>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</si>
  <si>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</si>
  <si>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</si>
  <si>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</si>
  <si>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</si>
  <si>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</si>
  <si>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</si>
  <si>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</si>
  <si>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</si>
  <si>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</si>
  <si>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</si>
  <si>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</si>
  <si>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</si>
  <si>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</si>
  <si>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</si>
  <si>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</si>
  <si>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</si>
  <si>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</si>
  <si>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</si>
  <si>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</si>
  <si>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</si>
  <si>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</si>
  <si>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</si>
  <si>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</si>
  <si>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</si>
  <si>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</si>
  <si>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</si>
  <si>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</si>
  <si>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</si>
  <si>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</si>
  <si>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</si>
  <si>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</si>
  <si>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</si>
  <si>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</si>
  <si>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</si>
  <si>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</si>
  <si>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</si>
  <si>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</si>
  <si>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</si>
  <si>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</si>
  <si>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</si>
  <si>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</si>
  <si>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</si>
  <si>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</si>
  <si>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</si>
  <si>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</si>
  <si>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</si>
  <si>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</si>
  <si>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</si>
  <si>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</si>
  <si>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</si>
  <si>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</si>
  <si>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</si>
  <si>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</si>
  <si>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</si>
  <si>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</si>
  <si>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</si>
  <si>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</si>
  <si>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</si>
  <si>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</si>
  <si>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</si>
  <si>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</si>
  <si>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</si>
  <si>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</si>
  <si>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</si>
  <si>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</si>
  <si>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</si>
  <si>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</si>
  <si>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</si>
  <si>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</si>
  <si>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</si>
  <si>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</si>
  <si>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</si>
  <si>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</si>
  <si>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</si>
  <si>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</si>
  <si>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</si>
  <si>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</si>
  <si>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</si>
  <si>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</si>
  <si>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</si>
  <si>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</si>
  <si>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</si>
  <si>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</si>
  <si>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</si>
  <si>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</si>
  <si>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</si>
  <si>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</si>
  <si>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</si>
  <si>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</si>
  <si>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</si>
  <si>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</si>
  <si>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</si>
  <si>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</si>
  <si>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</si>
  <si>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</si>
  <si>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</si>
  <si>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</si>
  <si>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</si>
  <si>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</si>
  <si>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</si>
  <si>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</si>
  <si>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</si>
  <si>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</si>
  <si>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</si>
  <si>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</si>
  <si>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</si>
  <si>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</si>
  <si>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</si>
  <si>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</si>
  <si>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</si>
  <si>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</si>
  <si>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</si>
  <si>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</si>
  <si>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</si>
  <si>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</si>
  <si>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</si>
  <si>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</si>
  <si>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</si>
  <si>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</si>
  <si>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</si>
  <si>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</si>
  <si>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</si>
  <si>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</si>
  <si>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</si>
  <si>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</si>
  <si>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</si>
  <si>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</si>
  <si>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</si>
  <si>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</si>
  <si>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</si>
  <si>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</si>
  <si>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</si>
  <si>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</si>
  <si>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</si>
  <si>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</si>
  <si>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</si>
  <si>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</si>
  <si>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</si>
  <si>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</si>
  <si>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</si>
  <si>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</si>
  <si>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</si>
  <si>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</si>
  <si>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</si>
  <si>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</si>
  <si>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</si>
  <si>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</si>
  <si>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</si>
  <si>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</si>
  <si>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</si>
  <si>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</si>
  <si>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</si>
  <si>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</si>
  <si>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</si>
  <si>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</si>
  <si>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</si>
  <si>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</si>
  <si>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</si>
  <si>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</si>
  <si>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</si>
  <si>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</si>
  <si>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</si>
  <si>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</si>
  <si>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</si>
  <si>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</si>
  <si>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</si>
  <si>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</si>
  <si>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</si>
  <si>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</si>
  <si>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</si>
  <si>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</si>
  <si>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</si>
  <si>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</si>
  <si>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</si>
  <si>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</si>
  <si>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</si>
  <si>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</si>
  <si>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</si>
  <si>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</si>
  <si>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</si>
  <si>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</si>
  <si>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</si>
  <si>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</si>
  <si>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</si>
  <si>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</si>
  <si>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</si>
  <si>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</si>
  <si>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</si>
  <si>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</si>
  <si>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</si>
  <si>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</si>
  <si>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</si>
  <si>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</si>
  <si>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</si>
  <si>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</si>
  <si>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</si>
  <si>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</si>
  <si>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</si>
  <si>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</si>
  <si>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</si>
  <si>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</si>
  <si>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</si>
  <si>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</si>
  <si>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</si>
  <si>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</si>
  <si>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</si>
  <si>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</si>
  <si>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</si>
  <si>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</si>
  <si>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</si>
  <si>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</si>
  <si>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</si>
  <si>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</si>
  <si>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</si>
  <si>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</si>
  <si>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</si>
  <si>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</si>
  <si>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</si>
  <si>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</si>
  <si>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</si>
  <si>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</si>
  <si>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</si>
  <si>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</si>
  <si>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</si>
  <si>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</si>
  <si>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</si>
  <si>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</si>
  <si>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</si>
  <si>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</si>
  <si>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</si>
  <si>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</si>
  <si>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</si>
  <si>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</si>
  <si>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</si>
  <si>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</si>
  <si>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</si>
  <si>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</si>
  <si>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</si>
  <si>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</si>
  <si>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</si>
  <si>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</si>
  <si>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</si>
  <si>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</si>
  <si>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</si>
  <si>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</si>
  <si>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</si>
  <si>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</si>
  <si>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</si>
  <si>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</si>
  <si>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</si>
  <si>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</si>
  <si>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</si>
  <si>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</si>
  <si>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</si>
  <si>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</si>
  <si>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</si>
  <si>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</si>
  <si>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</si>
  <si>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</si>
  <si>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</si>
  <si>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</si>
  <si>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</si>
  <si>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</si>
  <si>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</si>
  <si>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</si>
  <si>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</si>
  <si>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</si>
  <si>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</si>
  <si>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</si>
  <si>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</si>
  <si>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</si>
  <si>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</si>
  <si>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</si>
  <si>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</si>
  <si>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</si>
  <si>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</si>
  <si>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</si>
  <si>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</si>
  <si>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</si>
  <si>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</si>
  <si>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</si>
  <si>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</si>
  <si>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</si>
  <si>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</si>
  <si>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</si>
  <si>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</si>
  <si>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</si>
  <si>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</si>
  <si>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</si>
  <si>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</si>
  <si>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</si>
  <si>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</si>
  <si>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</si>
  <si>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</si>
  <si>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</si>
  <si>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</si>
  <si>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</si>
  <si>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</si>
  <si>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</si>
  <si>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</si>
  <si>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</si>
  <si>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</si>
  <si>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</si>
  <si>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</si>
  <si>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</si>
  <si>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</si>
  <si>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</si>
  <si>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</si>
  <si>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</si>
  <si>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</si>
  <si>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</si>
  <si>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</si>
  <si>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</si>
  <si>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</si>
  <si>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</si>
  <si>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</si>
  <si>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</si>
  <si>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</si>
  <si>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</si>
  <si>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</si>
  <si>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</si>
  <si>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</si>
  <si>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</si>
  <si>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</si>
  <si>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</si>
  <si>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</si>
  <si>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</si>
  <si>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</si>
  <si>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</si>
  <si>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</si>
  <si>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</si>
  <si>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</si>
  <si>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</si>
  <si>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</si>
  <si>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</si>
  <si>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</si>
  <si>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</si>
  <si>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</si>
  <si>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</si>
  <si>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</si>
  <si>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</si>
  <si>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</si>
  <si>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</si>
  <si>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</si>
  <si>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</si>
  <si>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</si>
  <si>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</si>
  <si>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</si>
  <si>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</si>
  <si>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</si>
  <si>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</si>
  <si>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</si>
  <si>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</si>
  <si>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</si>
  <si>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</si>
  <si>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</si>
  <si>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</si>
  <si>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</si>
  <si>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</si>
  <si>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</si>
  <si>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</si>
  <si>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</si>
  <si>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</si>
  <si>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</si>
  <si>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</si>
  <si>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</si>
  <si>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</si>
  <si>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</si>
  <si>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</si>
  <si>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</si>
  <si>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</si>
  <si>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</si>
  <si>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</si>
  <si>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</si>
  <si>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</si>
  <si>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</si>
  <si>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</si>
  <si>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</si>
  <si>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</si>
  <si>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</si>
  <si>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</si>
  <si>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</si>
  <si>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</si>
  <si>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</si>
  <si>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</si>
  <si>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</si>
  <si>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</si>
  <si>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</si>
  <si>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</si>
  <si>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</si>
  <si>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</si>
  <si>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</si>
  <si>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</si>
  <si>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</si>
  <si>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</si>
  <si>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</si>
  <si>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</si>
  <si>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</si>
  <si>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</si>
  <si>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</si>
  <si>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</si>
  <si>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</si>
  <si>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</si>
  <si>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</si>
  <si>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</si>
  <si>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</si>
  <si>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</si>
  <si>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</si>
  <si>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</si>
  <si>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</si>
  <si>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</si>
  <si>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</si>
  <si>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</si>
  <si>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</si>
  <si>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</si>
  <si>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</si>
  <si>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</si>
  <si>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</si>
  <si>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</si>
  <si>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</si>
  <si>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</si>
  <si>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</si>
  <si>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</si>
  <si>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</si>
  <si>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</si>
  <si>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</si>
  <si>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</si>
  <si>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</si>
  <si>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</si>
  <si>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</si>
  <si>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</si>
  <si>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</si>
  <si>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</si>
  <si>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</si>
  <si>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</si>
  <si>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</si>
  <si>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</si>
  <si>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</si>
  <si>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</si>
  <si>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</si>
  <si>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</si>
  <si>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</si>
  <si>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</si>
  <si>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</si>
  <si>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</si>
  <si>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</si>
  <si>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</si>
  <si>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</si>
  <si>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</si>
  <si>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</si>
  <si>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</si>
  <si>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</si>
  <si>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</si>
  <si>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</si>
  <si>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</si>
  <si>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</si>
  <si>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</si>
  <si>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</si>
  <si>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</si>
  <si>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</si>
  <si>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</si>
  <si>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</si>
  <si>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</si>
  <si>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</si>
  <si>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</si>
  <si>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</si>
  <si>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</si>
  <si>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</si>
  <si>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</si>
  <si>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</si>
  <si>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</si>
  <si>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</si>
  <si>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</si>
  <si>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</si>
  <si>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</si>
  <si>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</si>
  <si>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</si>
  <si>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</si>
  <si>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</si>
  <si>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</si>
  <si>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</si>
  <si>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</si>
  <si>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</si>
  <si>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</si>
  <si>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</si>
  <si>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</si>
  <si>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</si>
  <si>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</si>
  <si>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</si>
  <si>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</si>
  <si>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</si>
  <si>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</si>
  <si>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</si>
  <si>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</si>
  <si>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</si>
  <si>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</si>
  <si>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</si>
  <si>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</si>
  <si>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</si>
  <si>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</si>
  <si>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</si>
  <si>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</si>
  <si>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</si>
  <si>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</si>
  <si>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</si>
  <si>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</si>
  <si>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</si>
  <si>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</si>
  <si>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</si>
  <si>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</si>
  <si>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</si>
  <si>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</si>
  <si>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</si>
  <si>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</si>
  <si>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</si>
  <si>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</si>
  <si>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</si>
  <si>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</si>
  <si>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</si>
  <si>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</si>
  <si>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</si>
  <si>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</si>
  <si>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</si>
  <si>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</si>
  <si>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</si>
  <si>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</si>
  <si>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</si>
  <si>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</si>
  <si>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</si>
  <si>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</si>
  <si>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</si>
  <si>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</si>
  <si>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</si>
  <si>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</si>
  <si>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</si>
  <si>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</si>
  <si>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</si>
  <si>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</si>
  <si>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</si>
  <si>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</si>
  <si>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</si>
  <si>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</si>
  <si>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</si>
  <si>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</si>
  <si>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</si>
  <si>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</si>
  <si>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</si>
  <si>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</si>
  <si>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</si>
  <si>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</si>
  <si>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</si>
  <si>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</si>
  <si>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</si>
  <si>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</si>
  <si>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</si>
  <si>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</si>
  <si>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</si>
  <si>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</si>
  <si>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</si>
  <si>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</si>
  <si>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</si>
  <si>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</si>
  <si>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</si>
  <si>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</si>
  <si>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</si>
  <si>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</si>
  <si>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</si>
  <si>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</si>
  <si>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</si>
  <si>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</si>
  <si>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</si>
  <si>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</si>
  <si>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</si>
  <si>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</si>
  <si>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</si>
  <si>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</si>
  <si>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</si>
  <si>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</si>
  <si>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</si>
  <si>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</si>
  <si>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</si>
  <si>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</si>
  <si>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</si>
  <si>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</si>
  <si>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</si>
  <si>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</si>
  <si>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</si>
  <si>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</si>
  <si>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</si>
  <si>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</si>
  <si>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</si>
  <si>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</si>
  <si>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</si>
  <si>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</si>
  <si>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</si>
  <si>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</si>
  <si>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</si>
  <si>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</si>
  <si>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</si>
  <si>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</si>
  <si>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</si>
  <si>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</si>
  <si>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</si>
  <si>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</si>
  <si>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</si>
  <si>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</si>
  <si>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</si>
  <si>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</si>
  <si>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</si>
  <si>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</si>
  <si>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</si>
  <si>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</si>
  <si>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</si>
  <si>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</si>
  <si>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</si>
  <si>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</si>
  <si>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</si>
  <si>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</si>
  <si>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</si>
  <si>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</si>
  <si>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</si>
  <si>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</si>
  <si>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</si>
  <si>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</si>
  <si>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</si>
  <si>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</si>
  <si>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</si>
  <si>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</si>
  <si>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</si>
  <si>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</si>
  <si>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</si>
  <si>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</si>
  <si>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</si>
  <si>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</si>
  <si>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</si>
  <si>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</si>
  <si>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</si>
  <si>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</si>
  <si>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</si>
  <si>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</si>
  <si>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</si>
  <si>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</si>
  <si>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</si>
  <si>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</si>
  <si>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</si>
  <si>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</si>
  <si>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</si>
  <si>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</si>
  <si>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</si>
  <si>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</si>
  <si>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</si>
  <si>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</si>
  <si>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</si>
  <si>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</si>
  <si>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</si>
  <si>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</si>
  <si>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</si>
  <si>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</si>
  <si>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</si>
  <si>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</si>
  <si>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</si>
  <si>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</si>
  <si>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</si>
  <si>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</si>
  <si>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</si>
  <si>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</si>
  <si>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</si>
  <si>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</si>
  <si>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</si>
  <si>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</si>
  <si>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</si>
  <si>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</si>
  <si>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</si>
  <si>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</si>
  <si>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</si>
  <si>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</si>
  <si>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</si>
  <si>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</si>
  <si>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</si>
  <si>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</si>
  <si>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</si>
  <si>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</si>
  <si>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</si>
  <si>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</si>
  <si>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</si>
  <si>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</si>
  <si>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</si>
  <si>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</si>
  <si>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</si>
  <si>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</si>
  <si>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</si>
  <si>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</si>
  <si>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</si>
  <si>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</si>
  <si>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</si>
  <si>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</si>
  <si>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</si>
  <si>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</si>
  <si>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</si>
  <si>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</si>
  <si>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</si>
  <si>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</si>
  <si>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</si>
  <si>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</si>
  <si>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</si>
  <si>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</si>
  <si>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</si>
  <si>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</si>
  <si>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</si>
  <si>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</si>
  <si>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</si>
  <si>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</si>
  <si>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</si>
  <si>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</si>
  <si>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</si>
  <si>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</si>
  <si>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</si>
  <si>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</si>
  <si>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</si>
  <si>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</si>
  <si>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</si>
  <si>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</si>
  <si>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</si>
  <si>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</si>
  <si>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</si>
  <si>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</si>
  <si>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</si>
  <si>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</si>
  <si>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</si>
  <si>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</si>
  <si>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</si>
  <si>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</si>
  <si>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</si>
  <si>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</si>
  <si>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</si>
  <si>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</si>
  <si>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</si>
  <si>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</si>
  <si>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</si>
  <si>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</si>
  <si>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</si>
  <si>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</si>
  <si>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</si>
  <si>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</si>
  <si>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</si>
  <si>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</si>
  <si>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</si>
  <si>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</si>
  <si>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</si>
  <si>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</si>
  <si>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</si>
  <si>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</si>
  <si>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</si>
  <si>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</si>
  <si>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</si>
  <si>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</si>
  <si>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</si>
  <si>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</si>
  <si>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</si>
  <si>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</si>
  <si>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</si>
  <si>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</si>
  <si>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</si>
  <si>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</si>
  <si>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</si>
  <si>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</si>
  <si>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</si>
  <si>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</si>
  <si>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</si>
  <si>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</si>
  <si>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</si>
  <si>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</si>
  <si>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</si>
  <si>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</si>
  <si>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</si>
  <si>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</si>
  <si>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</si>
  <si>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</si>
  <si>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</si>
  <si>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</si>
  <si>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</si>
  <si>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</si>
  <si>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</si>
  <si>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</si>
  <si>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</si>
  <si>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</si>
  <si>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</si>
  <si>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</si>
  <si>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</si>
  <si>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</si>
  <si>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</si>
  <si>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</si>
  <si>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</si>
  <si>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</si>
  <si>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</si>
  <si>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</si>
  <si>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</si>
  <si>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</si>
  <si>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</si>
  <si>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</si>
  <si>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</si>
  <si>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</si>
  <si>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</si>
  <si>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</si>
  <si>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</si>
  <si>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</si>
  <si>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</si>
  <si>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</si>
  <si>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</si>
  <si>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</si>
  <si>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</si>
  <si>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</si>
  <si>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</si>
  <si>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</si>
  <si>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</si>
  <si>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</si>
  <si>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</si>
  <si>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</si>
  <si>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</si>
  <si>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</si>
  <si>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</si>
  <si>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</si>
  <si>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</si>
  <si>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</si>
  <si>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</si>
  <si>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</si>
  <si>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</si>
  <si>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</si>
  <si>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</si>
  <si>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</si>
  <si>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</si>
  <si>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</si>
  <si>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</si>
  <si>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</si>
  <si>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</si>
  <si>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</si>
  <si>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</si>
  <si>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</si>
  <si>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</si>
  <si>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</si>
  <si>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</si>
  <si>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</si>
  <si>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</si>
  <si>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</si>
  <si>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</si>
  <si>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</si>
  <si>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</si>
  <si>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</si>
  <si>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</si>
  <si>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</si>
  <si>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</si>
  <si>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</si>
  <si>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</si>
  <si>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</si>
  <si>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</si>
  <si>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</si>
  <si>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</si>
  <si>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</si>
  <si>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</si>
  <si>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</si>
  <si>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</si>
  <si>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</si>
  <si>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</si>
  <si>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</si>
  <si>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</si>
  <si>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</si>
  <si>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</si>
  <si>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</si>
  <si>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</si>
  <si>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</si>
  <si>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</si>
  <si>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</si>
  <si>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</si>
  <si>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</si>
  <si>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</si>
  <si>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</si>
  <si>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</si>
  <si>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</si>
  <si>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</si>
  <si>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</si>
  <si>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</si>
  <si>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</si>
  <si>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</si>
  <si>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</si>
  <si>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</si>
  <si>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</si>
  <si>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</si>
  <si>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</si>
  <si>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</si>
  <si>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</si>
  <si>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</si>
  <si>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</si>
  <si>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</si>
  <si>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</si>
  <si>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</si>
  <si>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</si>
  <si>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</si>
  <si>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</si>
  <si>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</si>
  <si>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</si>
  <si>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</si>
  <si>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</si>
  <si>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</si>
  <si>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</si>
  <si>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</si>
  <si>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</si>
  <si>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</si>
  <si>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</si>
  <si>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</si>
  <si>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</si>
  <si>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</si>
  <si>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</si>
  <si>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</si>
  <si>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</si>
  <si>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</si>
  <si>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</si>
  <si>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</si>
  <si>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</si>
  <si>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</si>
  <si>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</si>
  <si>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</si>
  <si>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</si>
  <si>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</si>
  <si>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</si>
  <si>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</si>
  <si>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</si>
  <si>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</si>
  <si>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</si>
  <si>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</si>
  <si>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</si>
  <si>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</si>
  <si>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</si>
  <si>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</si>
  <si>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</si>
  <si>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</si>
  <si>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</si>
  <si>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</si>
  <si>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</si>
  <si>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</si>
  <si>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</si>
  <si>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</si>
  <si>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</si>
  <si>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</si>
  <si>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</si>
  <si>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</si>
  <si>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</si>
  <si>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</si>
  <si>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</si>
  <si>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</si>
  <si>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</si>
  <si>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</si>
  <si>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</si>
  <si>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</si>
  <si>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</si>
  <si>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</si>
  <si>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</si>
  <si>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</si>
  <si>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</si>
  <si>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</si>
  <si>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</si>
  <si>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</si>
  <si>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</si>
  <si>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</si>
  <si>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</si>
  <si>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</si>
  <si>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</si>
  <si>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</si>
  <si>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</si>
  <si>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</si>
  <si>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</si>
  <si>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</si>
  <si>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</si>
  <si>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</si>
  <si>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</si>
  <si>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</si>
  <si>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</si>
  <si>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</si>
  <si>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</si>
  <si>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</si>
  <si>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</si>
  <si>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</si>
  <si>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</si>
  <si>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</si>
  <si>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</si>
  <si>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</si>
  <si>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</si>
  <si>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</si>
  <si>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</si>
  <si>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</si>
  <si>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</si>
  <si>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</si>
  <si>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</si>
  <si>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</si>
  <si>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</si>
  <si>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</si>
  <si>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</si>
  <si>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</si>
  <si>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</si>
  <si>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</si>
  <si>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</si>
  <si>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</si>
  <si>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</si>
  <si>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</si>
  <si>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</si>
  <si>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</si>
  <si>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</si>
  <si>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</si>
  <si>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</si>
  <si>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</si>
  <si>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</si>
  <si>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</si>
  <si>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</si>
  <si>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</si>
  <si>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</si>
  <si>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</si>
  <si>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</si>
  <si>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</si>
  <si>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</si>
  <si>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</si>
  <si>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</si>
  <si>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</si>
  <si>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</si>
  <si>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</si>
  <si>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</si>
  <si>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</si>
  <si>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</si>
  <si>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</si>
  <si>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</si>
  <si>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</si>
  <si>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</si>
  <si>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</si>
  <si>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</si>
  <si>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</si>
  <si>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</si>
  <si>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</si>
  <si>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</si>
  <si>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</si>
  <si>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</si>
  <si>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</si>
  <si>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</si>
  <si>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</si>
  <si>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</si>
  <si>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</si>
  <si>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</si>
  <si>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</si>
  <si>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</si>
  <si>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</si>
  <si>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</si>
  <si>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</si>
  <si>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</si>
  <si>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</si>
  <si>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</si>
  <si>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</si>
  <si>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</si>
  <si>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</si>
  <si>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</si>
  <si>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</si>
  <si>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</si>
  <si>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</si>
  <si>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</si>
  <si>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</si>
  <si>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</si>
  <si>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</si>
  <si>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</si>
  <si>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</si>
  <si>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</si>
  <si>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</si>
  <si>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</si>
  <si>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</si>
  <si>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</si>
  <si>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</si>
  <si>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</si>
  <si>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</si>
  <si>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</si>
  <si>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</si>
  <si>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</si>
  <si>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</si>
  <si>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</si>
  <si>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</si>
  <si>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</si>
  <si>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</si>
  <si>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</si>
  <si>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</si>
  <si>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</si>
  <si>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</si>
  <si>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</si>
  <si>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</si>
  <si>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</si>
  <si>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</si>
  <si>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</si>
  <si>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</si>
  <si>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</si>
  <si>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</si>
  <si>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</si>
  <si>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</si>
  <si>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</si>
  <si>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</si>
  <si>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</si>
  <si>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</si>
  <si>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</si>
  <si>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</si>
  <si>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</si>
  <si>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</si>
  <si>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</si>
  <si>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</si>
  <si>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</si>
  <si>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</si>
  <si>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</si>
  <si>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</si>
  <si>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</si>
  <si>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</si>
  <si>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</si>
  <si>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</si>
  <si>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</si>
  <si>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</si>
  <si>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</si>
  <si>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</si>
  <si>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</si>
  <si>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</si>
  <si>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</si>
  <si>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</si>
  <si>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</si>
  <si>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</si>
  <si>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</si>
  <si>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</si>
  <si>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</si>
  <si>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</si>
  <si>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</si>
  <si>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</si>
  <si>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</si>
  <si>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</si>
  <si>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</si>
  <si>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</si>
  <si>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</si>
  <si>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</si>
  <si>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</si>
  <si>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</si>
  <si>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</si>
  <si>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</si>
  <si>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</si>
  <si>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</si>
  <si>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</si>
  <si>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</si>
  <si>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</si>
  <si>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</si>
  <si>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</si>
  <si>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</si>
  <si>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</si>
  <si>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</si>
  <si>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</si>
  <si>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</si>
  <si>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</si>
  <si>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</si>
  <si>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</si>
  <si>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</si>
  <si>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</si>
  <si>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</si>
  <si>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</si>
  <si>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</si>
  <si>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</si>
  <si>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</si>
  <si>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</si>
  <si>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</si>
  <si>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</si>
  <si>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</si>
  <si>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</si>
  <si>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</si>
  <si>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</si>
  <si>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</si>
  <si>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</si>
  <si>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</si>
  <si>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</si>
  <si>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</si>
  <si>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</si>
  <si>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</si>
  <si>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</si>
  <si>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</si>
  <si>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</si>
  <si>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</si>
  <si>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</si>
  <si>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</si>
  <si>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</si>
  <si>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</si>
  <si>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</si>
  <si>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</si>
  <si>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</si>
  <si>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</si>
  <si>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</si>
  <si>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</si>
  <si>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</si>
  <si>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</si>
  <si>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</si>
  <si>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</si>
  <si>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</si>
  <si>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</si>
  <si>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</si>
  <si>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</si>
  <si>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</si>
  <si>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</si>
  <si>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</si>
  <si>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</si>
  <si>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</si>
  <si>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</si>
  <si>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</si>
  <si>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</si>
  <si>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</si>
  <si>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</si>
  <si>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</si>
  <si>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</si>
  <si>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</si>
  <si>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</si>
  <si>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</si>
  <si>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</si>
  <si>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</si>
  <si>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</si>
  <si>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</si>
  <si>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</si>
  <si>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</si>
  <si>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</si>
  <si>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</si>
  <si>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</si>
  <si>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</si>
  <si>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</si>
  <si>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</si>
  <si>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</si>
  <si>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</si>
  <si>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</si>
  <si>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</si>
  <si>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</si>
  <si>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</si>
  <si>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</si>
  <si>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</si>
  <si>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</si>
  <si>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</si>
  <si>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</si>
  <si>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</si>
  <si>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</si>
  <si>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</si>
  <si>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</si>
  <si>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</si>
  <si>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</si>
  <si>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</si>
  <si>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</si>
  <si>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</si>
  <si>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</si>
  <si>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</si>
  <si>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</si>
  <si>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</si>
  <si>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</si>
  <si>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</si>
  <si>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</si>
  <si>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</si>
  <si>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</si>
  <si>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</si>
  <si>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</si>
  <si>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</si>
  <si>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</si>
  <si>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</si>
  <si>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</si>
  <si>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</si>
  <si>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</si>
  <si>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</si>
  <si>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</si>
  <si>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</si>
  <si>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</si>
  <si>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</si>
  <si>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</si>
  <si>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</si>
  <si>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</si>
  <si>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</si>
  <si>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</si>
  <si>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</si>
  <si>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</si>
  <si>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</si>
  <si>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</si>
  <si>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</si>
  <si>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</si>
  <si>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</si>
  <si>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</si>
  <si>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</si>
  <si>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</si>
  <si>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</si>
  <si>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</si>
  <si>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</si>
  <si>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</si>
  <si>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</si>
  <si>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</si>
  <si>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</si>
  <si>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</si>
  <si>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</si>
  <si>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</si>
  <si>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</si>
  <si>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</si>
  <si>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</si>
  <si>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</si>
  <si>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</si>
  <si>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</si>
  <si>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</si>
  <si>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</si>
  <si>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</si>
  <si>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</si>
  <si>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</si>
  <si>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</si>
  <si>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</si>
  <si>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</si>
  <si>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</si>
  <si>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</si>
  <si>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</si>
  <si>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</si>
  <si>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</si>
  <si>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</si>
  <si>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</si>
  <si>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</si>
  <si>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</si>
  <si>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</si>
  <si>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</si>
  <si>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</si>
  <si>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</si>
  <si>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</si>
  <si>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</si>
  <si>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</si>
  <si>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</si>
  <si>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</si>
  <si>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</si>
  <si>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</si>
  <si>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</si>
  <si>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</si>
  <si>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</si>
  <si>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</si>
  <si>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</si>
  <si>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</si>
  <si>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</si>
  <si>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</si>
  <si>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</si>
  <si>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</si>
  <si>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</si>
  <si>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</si>
  <si>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</si>
  <si>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</si>
  <si>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</si>
  <si>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</si>
  <si>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</si>
  <si>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</si>
  <si>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</si>
  <si>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</si>
  <si>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</si>
  <si>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</si>
  <si>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</si>
  <si>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</si>
  <si>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</si>
  <si>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</si>
  <si>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</si>
  <si>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</si>
  <si>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</si>
  <si>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</si>
  <si>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</si>
  <si>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</si>
  <si>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</si>
  <si>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</si>
  <si>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</si>
  <si>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</si>
  <si>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</si>
  <si>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</si>
  <si>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</si>
  <si>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</si>
  <si>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</si>
  <si>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</si>
  <si>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</si>
  <si>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</si>
  <si>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</si>
  <si>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</si>
  <si>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</si>
  <si>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</si>
  <si>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</si>
  <si>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</si>
  <si>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</si>
  <si>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</si>
  <si>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</si>
  <si>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</si>
  <si>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</si>
  <si>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</si>
  <si>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</si>
  <si>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</si>
  <si>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</si>
  <si>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</si>
  <si>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</si>
  <si>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</si>
  <si>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</si>
  <si>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</si>
  <si>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</si>
  <si>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</si>
  <si>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</si>
  <si>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</si>
  <si>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</si>
  <si>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</si>
  <si>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</si>
  <si>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</si>
  <si>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</si>
  <si>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</si>
  <si>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</si>
  <si>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</si>
  <si>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</si>
  <si>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</si>
  <si>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</si>
  <si>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</si>
  <si>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</si>
  <si>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</si>
  <si>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</si>
  <si>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</si>
  <si>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</si>
  <si>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</si>
  <si>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</si>
  <si>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</si>
  <si>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</si>
  <si>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</si>
  <si>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</si>
  <si>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</si>
  <si>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</si>
  <si>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</si>
  <si>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</si>
  <si>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</si>
  <si>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</si>
  <si>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</si>
  <si>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</si>
  <si>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</si>
  <si>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</si>
  <si>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</si>
  <si>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</si>
  <si>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</si>
  <si>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</si>
  <si>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</si>
  <si>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</si>
  <si>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</si>
  <si>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</si>
  <si>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</si>
  <si>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</si>
  <si>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</si>
  <si>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</si>
  <si>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</si>
  <si>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</si>
  <si>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</si>
  <si>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</si>
  <si>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</si>
  <si>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</si>
  <si>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</si>
  <si>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</si>
  <si>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</si>
  <si>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</si>
  <si>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</si>
  <si>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</si>
  <si>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</si>
  <si>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</si>
  <si>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</si>
  <si>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</si>
  <si>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</si>
  <si>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</si>
  <si>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</si>
  <si>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</si>
  <si>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</si>
  <si>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</si>
  <si>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</si>
  <si>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</si>
  <si>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</si>
  <si>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</si>
  <si>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</si>
  <si>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</si>
  <si>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</si>
  <si>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</si>
  <si>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</si>
  <si>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</si>
  <si>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</si>
  <si>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</si>
  <si>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</si>
  <si>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</si>
  <si>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</si>
  <si>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</si>
  <si>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</si>
  <si>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</si>
  <si>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</si>
  <si>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</si>
  <si>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</si>
  <si>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</si>
  <si>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</si>
  <si>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</si>
  <si>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</si>
  <si>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</si>
  <si>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</si>
  <si>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</si>
  <si>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</si>
  <si>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</si>
  <si>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</si>
  <si>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</si>
  <si>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</si>
  <si>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</si>
  <si>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</si>
  <si>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</si>
  <si>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</si>
  <si>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</si>
  <si>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</si>
  <si>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</si>
  <si>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</si>
  <si>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</si>
  <si>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</si>
  <si>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</si>
  <si>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</si>
  <si>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</si>
  <si>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</si>
  <si>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</si>
  <si>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</si>
  <si>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</si>
  <si>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</si>
  <si>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</si>
  <si>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</si>
  <si>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</si>
  <si>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</si>
  <si>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</si>
  <si>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</si>
  <si>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</si>
  <si>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</si>
  <si>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</si>
  <si>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</si>
  <si>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</si>
  <si>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</si>
  <si>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</si>
  <si>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</si>
  <si>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</si>
  <si>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</si>
  <si>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</si>
  <si>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</si>
  <si>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</si>
  <si>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</si>
  <si>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</si>
  <si>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</si>
  <si>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</si>
  <si>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</si>
  <si>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</si>
  <si>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</si>
  <si>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</si>
  <si>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</si>
  <si>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</si>
  <si>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</si>
  <si>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</si>
  <si>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</si>
  <si>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</si>
  <si>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</si>
  <si>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</si>
  <si>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</si>
  <si>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</si>
  <si>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</si>
  <si>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</si>
  <si>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</si>
  <si>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</si>
  <si>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</si>
  <si>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</si>
  <si>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</si>
  <si>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</si>
  <si>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</si>
  <si>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</si>
  <si>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</si>
  <si>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</si>
  <si>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</si>
  <si>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</si>
  <si>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</si>
  <si>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</si>
  <si>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</si>
  <si>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</si>
  <si>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</si>
  <si>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</si>
  <si>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</si>
  <si>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</si>
  <si>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</si>
  <si>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</si>
  <si>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</si>
  <si>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</si>
  <si>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</si>
  <si>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</si>
  <si>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</si>
  <si>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</si>
  <si>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</si>
  <si>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</si>
  <si>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</si>
  <si>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</si>
  <si>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</si>
  <si>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</si>
  <si>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</si>
  <si>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</si>
  <si>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</si>
  <si>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</si>
  <si>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</si>
  <si>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</si>
  <si>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</si>
  <si>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</si>
  <si>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</si>
  <si>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</si>
  <si>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</si>
  <si>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</si>
  <si>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</si>
  <si>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</si>
  <si>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</si>
  <si>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</si>
  <si>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</si>
  <si>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</si>
  <si>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</si>
  <si>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</si>
  <si>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</si>
  <si>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</si>
  <si>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</si>
  <si>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</si>
  <si>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</si>
  <si>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</si>
  <si>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</si>
  <si>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</si>
  <si>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</si>
  <si>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</si>
  <si>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</si>
  <si>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</si>
  <si>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</si>
  <si>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</si>
  <si>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</si>
  <si>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</si>
  <si>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</si>
  <si>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</si>
  <si>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</si>
  <si>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</si>
  <si>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</si>
  <si>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</si>
  <si>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</si>
  <si>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</si>
  <si>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</si>
  <si>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</si>
  <si>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</si>
  <si>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</si>
  <si>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</si>
  <si>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</si>
  <si>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</si>
  <si>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</si>
  <si>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</si>
  <si>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</si>
  <si>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</si>
  <si>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</si>
  <si>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</si>
  <si>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</si>
  <si>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</si>
  <si>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</si>
  <si>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</si>
  <si>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</si>
  <si>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</si>
  <si>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</si>
  <si>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</si>
  <si>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</si>
  <si>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</si>
  <si>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</si>
  <si>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</si>
  <si>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</si>
  <si>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</si>
  <si>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</si>
  <si>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</si>
  <si>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</si>
  <si>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</si>
  <si>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</si>
  <si>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</si>
  <si>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</si>
  <si>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</si>
  <si>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</si>
  <si>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</si>
  <si>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</si>
  <si>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</si>
  <si>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</si>
  <si>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</si>
  <si>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</si>
  <si>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</si>
  <si>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</si>
  <si>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</si>
  <si>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</si>
  <si>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</si>
  <si>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</si>
  <si>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</si>
  <si>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</si>
  <si>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</si>
  <si>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</si>
  <si>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</si>
  <si>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</si>
  <si>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</si>
  <si>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</si>
  <si>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</si>
  <si>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</si>
  <si>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</si>
  <si>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</si>
  <si>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</si>
  <si>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</si>
  <si>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</si>
  <si>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</si>
  <si>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</si>
  <si>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</si>
  <si>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</si>
  <si>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</si>
  <si>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</si>
  <si>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</si>
  <si>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</si>
  <si>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</si>
  <si>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</si>
  <si>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</si>
  <si>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</si>
  <si>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</si>
  <si>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</si>
  <si>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</si>
  <si>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</si>
  <si>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</si>
  <si>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</si>
  <si>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</si>
  <si>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</si>
  <si>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</si>
  <si>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</si>
  <si>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</si>
  <si>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</si>
  <si>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</si>
  <si>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</si>
  <si>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</si>
  <si>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</si>
  <si>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</si>
  <si>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</si>
  <si>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</si>
  <si>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</si>
  <si>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</si>
  <si>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</si>
  <si>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</si>
  <si>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</si>
  <si>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</si>
  <si>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</si>
  <si>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</si>
  <si>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</si>
  <si>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</si>
  <si>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</si>
  <si>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</si>
  <si>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</si>
  <si>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</si>
  <si>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</si>
  <si>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</si>
  <si>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</si>
  <si>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</si>
  <si>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</si>
  <si>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</si>
  <si>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</si>
  <si>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</si>
  <si>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</si>
  <si>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</si>
  <si>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</si>
  <si>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</si>
  <si>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</si>
  <si>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</si>
  <si>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</si>
  <si>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</si>
  <si>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</si>
  <si>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</si>
  <si>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</si>
  <si>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</si>
  <si>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</si>
  <si>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</si>
  <si>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</si>
  <si>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</si>
  <si>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</si>
  <si>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</si>
  <si>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</si>
  <si>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</si>
  <si>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</si>
  <si>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</si>
  <si>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</si>
  <si>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</si>
  <si>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</si>
  <si>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</si>
  <si>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</si>
  <si>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</si>
  <si>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</si>
  <si>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</si>
  <si>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</si>
  <si>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</si>
  <si>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</si>
  <si>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</si>
  <si>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</si>
  <si>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</si>
  <si>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</si>
  <si>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</si>
  <si>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</si>
  <si>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</si>
  <si>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</si>
  <si>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</si>
  <si>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</si>
  <si>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</si>
  <si>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</si>
  <si>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</si>
  <si>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</si>
  <si>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</si>
  <si>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</si>
  <si>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</si>
  <si>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</si>
  <si>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</si>
  <si>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</si>
  <si>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</si>
  <si>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</si>
  <si>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</si>
  <si>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</si>
  <si>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</si>
  <si>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</si>
  <si>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</si>
  <si>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</si>
  <si>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</si>
  <si>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</si>
  <si>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</si>
  <si>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</si>
  <si>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</si>
  <si>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</si>
  <si>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</si>
  <si>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</si>
  <si>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</si>
  <si>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</si>
  <si>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</si>
  <si>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</si>
  <si>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</si>
  <si>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</si>
  <si>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</si>
  <si>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</si>
  <si>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</si>
  <si>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</si>
  <si>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</si>
  <si>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</si>
  <si>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</si>
  <si>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</si>
  <si>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</si>
  <si>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</si>
  <si>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</si>
  <si>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</si>
  <si>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</si>
  <si>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</si>
  <si>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</si>
  <si>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</si>
  <si>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</si>
  <si>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</si>
  <si>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</si>
  <si>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</si>
  <si>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</si>
  <si>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</si>
  <si>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</si>
  <si>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</si>
  <si>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</si>
  <si>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</si>
  <si>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</si>
  <si>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</si>
  <si>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</si>
  <si>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</si>
  <si>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</si>
  <si>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</si>
  <si>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</si>
  <si>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</si>
  <si>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</si>
  <si>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</si>
  <si>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</si>
  <si>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</si>
  <si>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</si>
  <si>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</si>
  <si>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</si>
  <si>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</si>
  <si>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</si>
  <si>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</si>
  <si>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</si>
  <si>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</si>
  <si>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</si>
  <si>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</si>
  <si>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</si>
  <si>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</si>
  <si>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</si>
  <si>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</si>
  <si>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</si>
  <si>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</si>
  <si>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</si>
  <si>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</si>
  <si>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</si>
  <si>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</si>
  <si>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</si>
  <si>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</si>
  <si>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</si>
  <si>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</si>
  <si>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</si>
  <si>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</si>
  <si>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</si>
  <si>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</si>
  <si>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</si>
  <si>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</si>
  <si>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</si>
  <si>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</si>
  <si>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</si>
  <si>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</si>
  <si>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</si>
  <si>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</si>
  <si>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</si>
  <si>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</si>
  <si>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</si>
  <si>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</si>
  <si>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</si>
  <si>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</si>
  <si>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</si>
  <si>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</si>
  <si>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</si>
  <si>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</si>
  <si>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</si>
  <si>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</si>
  <si>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</si>
  <si>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</si>
  <si>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</si>
  <si>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</si>
  <si>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</si>
  <si>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</si>
  <si>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</si>
  <si>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</si>
  <si>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</si>
  <si>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</si>
  <si>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</si>
  <si>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</si>
  <si>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</si>
  <si>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</si>
  <si>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</si>
  <si>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</si>
  <si>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</si>
  <si>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</si>
  <si>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</si>
  <si>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</si>
  <si>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</si>
  <si>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</si>
  <si>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</si>
  <si>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</si>
  <si>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</si>
  <si>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</si>
  <si>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</si>
  <si>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</si>
  <si>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</si>
  <si>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</si>
  <si>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</si>
  <si>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</si>
  <si>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</si>
  <si>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</si>
  <si>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</si>
  <si>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</si>
  <si>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</si>
  <si>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</si>
  <si>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</si>
  <si>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</si>
  <si>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</si>
  <si>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</si>
  <si>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</si>
  <si>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</si>
  <si>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</si>
  <si>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</si>
  <si>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</si>
  <si>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</si>
  <si>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</si>
  <si>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</si>
  <si>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</si>
  <si>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</si>
  <si>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</si>
  <si>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</si>
  <si>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</si>
  <si>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</si>
  <si>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</si>
  <si>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</si>
  <si>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</si>
  <si>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</si>
  <si>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</si>
  <si>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</si>
  <si>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</si>
  <si>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</si>
  <si>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</si>
  <si>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</si>
  <si>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</si>
  <si>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</si>
  <si>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</si>
  <si>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</si>
  <si>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</si>
  <si>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</si>
  <si>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</si>
  <si>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</si>
  <si>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</si>
  <si>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</si>
  <si>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</si>
  <si>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</si>
  <si>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</si>
  <si>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</si>
  <si>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</si>
  <si>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</si>
  <si>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</si>
  <si>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</si>
  <si>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</si>
  <si>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</si>
  <si>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</si>
  <si>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</si>
  <si>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</si>
  <si>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</si>
  <si>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</si>
  <si>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</si>
  <si>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</si>
  <si>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</si>
  <si>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</si>
  <si>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</si>
  <si>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</si>
  <si>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</si>
  <si>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</si>
  <si>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</si>
  <si>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</si>
  <si>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</si>
  <si>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</si>
  <si>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</si>
  <si>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</si>
  <si>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</si>
  <si>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</si>
  <si>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</si>
  <si>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</si>
  <si>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</si>
  <si>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</si>
  <si>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</si>
  <si>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</si>
  <si>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</si>
  <si>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</si>
  <si>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</si>
  <si>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</si>
  <si>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</si>
  <si>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</si>
  <si>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</si>
  <si>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</si>
  <si>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</si>
  <si>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</si>
  <si>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</si>
  <si>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</si>
  <si>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</si>
  <si>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</si>
  <si>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</si>
  <si>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</si>
  <si>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</si>
  <si>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</si>
  <si>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</si>
  <si>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</si>
  <si>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</si>
  <si>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</si>
  <si>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</si>
  <si>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</si>
  <si>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</si>
  <si>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</si>
  <si>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</si>
  <si>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</si>
  <si>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</si>
  <si>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</si>
  <si>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</si>
  <si>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</si>
  <si>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</si>
  <si>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</si>
  <si>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</si>
  <si>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</si>
  <si>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</si>
  <si>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</si>
  <si>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</si>
  <si>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</si>
  <si>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</si>
  <si>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</si>
  <si>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</si>
  <si>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</si>
  <si>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</si>
  <si>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</si>
  <si>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</si>
  <si>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</si>
  <si>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</si>
  <si>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</si>
  <si>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</si>
  <si>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</si>
  <si>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</si>
  <si>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</si>
  <si>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</si>
  <si>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</si>
  <si>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</si>
  <si>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</si>
  <si>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</si>
  <si>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</si>
  <si>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</si>
  <si>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</si>
  <si>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</si>
  <si>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</si>
  <si>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</si>
  <si>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</si>
  <si>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</si>
  <si>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</si>
  <si>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</si>
  <si>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</si>
  <si>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</si>
  <si>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</si>
  <si>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</si>
  <si>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</si>
  <si>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</si>
  <si>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</si>
  <si>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</si>
  <si>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</si>
  <si>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</si>
  <si>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</si>
  <si>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</si>
  <si>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</si>
  <si>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</si>
  <si>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</si>
  <si>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</si>
  <si>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</si>
  <si>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</si>
  <si>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</si>
  <si>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</si>
  <si>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</si>
  <si>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</si>
  <si>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</si>
  <si>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</si>
  <si>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</si>
  <si>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</si>
  <si>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</si>
  <si>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</si>
  <si>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</si>
  <si>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</si>
  <si>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</si>
  <si>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</si>
  <si>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</si>
  <si>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</si>
  <si>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</si>
  <si>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</si>
  <si>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</si>
  <si>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</si>
  <si>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</si>
  <si>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</si>
  <si>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</si>
  <si>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</si>
  <si>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</si>
  <si>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</si>
  <si>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</si>
  <si>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</si>
  <si>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</si>
  <si>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</si>
  <si>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</si>
  <si>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</si>
  <si>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</si>
  <si>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</si>
  <si>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</si>
  <si>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</si>
  <si>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</si>
  <si>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</si>
  <si>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</si>
  <si>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</si>
  <si>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</si>
  <si>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</si>
  <si>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</si>
  <si>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</si>
  <si>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</si>
  <si>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</si>
  <si>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</si>
  <si>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</si>
  <si>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</si>
  <si>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</si>
  <si>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</si>
  <si>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</si>
  <si>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</si>
  <si>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</si>
  <si>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</si>
  <si>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</si>
  <si>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</si>
  <si>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</si>
  <si>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</si>
  <si>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</si>
  <si>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</si>
  <si>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</si>
  <si>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</si>
  <si>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</si>
  <si>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</si>
  <si>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</si>
  <si>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</si>
  <si>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</si>
  <si>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</si>
  <si>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</si>
  <si>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</si>
  <si>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</si>
  <si>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</si>
  <si>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</si>
  <si>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</si>
  <si>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</si>
  <si>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</si>
  <si>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</si>
  <si>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</si>
  <si>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</si>
  <si>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</si>
  <si>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</si>
  <si>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</si>
  <si>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</si>
  <si>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</si>
  <si>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</si>
  <si>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</si>
  <si>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</si>
  <si>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</si>
  <si>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</si>
  <si>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</si>
  <si>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</si>
  <si>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</si>
  <si>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</si>
  <si>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</si>
  <si>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</si>
  <si>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</si>
  <si>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</si>
  <si>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</si>
  <si>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</si>
  <si>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</si>
  <si>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</si>
  <si>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</si>
  <si>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</si>
  <si>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</si>
  <si>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</si>
  <si>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</si>
  <si>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</si>
  <si>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</si>
  <si>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</si>
  <si>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</si>
  <si>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</si>
  <si>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</si>
  <si>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</si>
  <si>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</si>
  <si>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</si>
  <si>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</si>
  <si>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</si>
  <si>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</si>
  <si>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</si>
  <si>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</si>
  <si>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</si>
  <si>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</si>
  <si>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</si>
  <si>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</si>
  <si>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</si>
  <si>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</si>
  <si>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</si>
  <si>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</si>
  <si>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</si>
  <si>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</si>
  <si>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</si>
  <si>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</si>
  <si>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</si>
  <si>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</si>
  <si>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</si>
  <si>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</si>
  <si>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</si>
  <si>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</si>
  <si>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</si>
  <si>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</si>
  <si>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</si>
  <si>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</si>
  <si>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</si>
  <si>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</si>
  <si>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</si>
  <si>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</si>
  <si>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</si>
  <si>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</si>
  <si>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</si>
  <si>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</si>
  <si>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</si>
  <si>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</si>
  <si>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</si>
  <si>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</si>
  <si>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</si>
  <si>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</si>
  <si>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</si>
  <si>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</si>
  <si>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</si>
  <si>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</si>
  <si>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</si>
  <si>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</si>
  <si>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</si>
  <si>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</si>
  <si>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</si>
  <si>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</si>
  <si>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</si>
  <si>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</si>
  <si>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</si>
  <si>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</si>
  <si>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</si>
  <si>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</si>
  <si>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</si>
  <si>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</si>
  <si>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</si>
  <si>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</si>
  <si>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</si>
  <si>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</si>
  <si>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</si>
  <si>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</si>
  <si>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</si>
  <si>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</si>
  <si>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</si>
  <si>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</si>
  <si>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</si>
  <si>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</si>
  <si>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</si>
  <si>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</si>
  <si>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</si>
  <si>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</si>
  <si>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</si>
  <si>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</si>
  <si>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</si>
  <si>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</si>
  <si>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</si>
  <si>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</si>
  <si>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</si>
  <si>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</si>
  <si>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</si>
  <si>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</si>
  <si>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</si>
  <si>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</si>
  <si>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</si>
  <si>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</si>
  <si>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</si>
  <si>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</si>
  <si>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</si>
  <si>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</si>
  <si>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</si>
  <si>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</si>
  <si>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</si>
  <si>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</si>
  <si>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</si>
  <si>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</si>
  <si>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</si>
  <si>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</si>
  <si>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</si>
  <si>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</si>
  <si>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</si>
  <si>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</si>
  <si>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</si>
  <si>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</si>
  <si>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</si>
  <si>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</si>
  <si>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</si>
  <si>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</si>
  <si>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</si>
  <si>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</si>
  <si>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</si>
  <si>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</si>
  <si>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</si>
  <si>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</si>
  <si>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</si>
  <si>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</si>
  <si>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</si>
  <si>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</si>
  <si>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</si>
  <si>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</si>
  <si>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</si>
  <si>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</si>
  <si>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</si>
  <si>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</si>
  <si>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</si>
  <si>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</si>
  <si>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</si>
  <si>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</si>
  <si>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</si>
  <si>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</si>
  <si>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</si>
  <si>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</si>
  <si>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</si>
  <si>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</si>
  <si>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</si>
  <si>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</si>
  <si>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</si>
  <si>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</si>
  <si>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</si>
  <si>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</si>
  <si>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</si>
  <si>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</si>
  <si>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</si>
  <si>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</si>
  <si>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</si>
  <si>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</si>
  <si>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</si>
  <si>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</si>
  <si>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</si>
  <si>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</si>
  <si>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</si>
  <si>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</si>
  <si>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</si>
  <si>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</si>
  <si>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</si>
  <si>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</si>
  <si>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</si>
  <si>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</si>
  <si>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</si>
  <si>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</si>
  <si>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</si>
  <si>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</si>
  <si>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</si>
  <si>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</si>
  <si>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</si>
  <si>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</si>
  <si>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</si>
  <si>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</si>
  <si>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</si>
  <si>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</si>
  <si>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</si>
  <si>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</si>
  <si>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</si>
  <si>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</si>
  <si>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</si>
  <si>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</si>
  <si>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</si>
  <si>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</si>
  <si>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</si>
  <si>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</si>
  <si>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</si>
  <si>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</si>
  <si>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</si>
  <si>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</si>
  <si>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</si>
  <si>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</si>
  <si>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</si>
  <si>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</si>
  <si>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</si>
  <si>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</si>
  <si>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</si>
  <si>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</si>
  <si>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</si>
  <si>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</si>
  <si>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</si>
  <si>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</si>
  <si>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</si>
  <si>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</si>
  <si>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</si>
  <si>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</si>
  <si>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</si>
  <si>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</si>
  <si>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</si>
  <si>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</si>
  <si>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</si>
  <si>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</si>
  <si>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</si>
  <si>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</si>
  <si>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</si>
  <si>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</si>
  <si>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</si>
  <si>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</si>
  <si>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</si>
  <si>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</si>
  <si>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</si>
  <si>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</si>
  <si>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</si>
  <si>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</si>
  <si>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</si>
  <si>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</si>
  <si>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</si>
  <si>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</si>
  <si>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</si>
  <si>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</si>
  <si>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</si>
  <si>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</si>
  <si>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</si>
  <si>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</si>
  <si>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</si>
  <si>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</si>
  <si>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</si>
  <si>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</si>
  <si>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</si>
  <si>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</si>
  <si>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</si>
  <si>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</si>
  <si>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</si>
  <si>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</si>
  <si>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</si>
  <si>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</si>
  <si>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</si>
  <si>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</si>
  <si>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</si>
  <si>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</si>
  <si>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</si>
  <si>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</si>
  <si>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</si>
  <si>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</si>
  <si>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</si>
  <si>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</si>
  <si>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</si>
  <si>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</si>
  <si>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</si>
  <si>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</si>
  <si>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</si>
  <si>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</si>
  <si>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</si>
  <si>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</si>
  <si>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</si>
  <si>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</si>
  <si>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</si>
  <si>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</si>
  <si>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</si>
  <si>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</si>
  <si>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</si>
  <si>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</si>
  <si>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</si>
  <si>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</si>
  <si>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</si>
  <si>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</si>
  <si>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</si>
  <si>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</si>
  <si>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</si>
  <si>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</si>
  <si>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</si>
  <si>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</si>
  <si>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</si>
  <si>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</si>
  <si>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</si>
  <si>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</si>
  <si>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</si>
  <si>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</si>
  <si>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</si>
  <si>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</si>
  <si>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</si>
  <si>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</si>
  <si>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</si>
  <si>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</si>
  <si>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</si>
  <si>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</si>
  <si>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</si>
  <si>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</si>
  <si>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</si>
  <si>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</si>
  <si>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</si>
  <si>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</si>
  <si>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</si>
  <si>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</si>
  <si>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</si>
  <si>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</si>
  <si>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</si>
  <si>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</si>
  <si>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</si>
  <si>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</si>
  <si>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</si>
  <si>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</si>
  <si>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</si>
  <si>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</si>
  <si>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</si>
  <si>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</si>
  <si>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</si>
  <si>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</si>
  <si>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</si>
  <si>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</si>
  <si>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</si>
  <si>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</si>
  <si>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</si>
  <si>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</si>
  <si>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</si>
  <si>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</si>
  <si>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</si>
  <si>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</si>
  <si>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</si>
  <si>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</si>
  <si>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</si>
  <si>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</si>
  <si>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</si>
  <si>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</si>
  <si>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</si>
  <si>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</si>
  <si>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</si>
  <si>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</si>
  <si>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</si>
  <si>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</si>
  <si>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</si>
  <si>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</si>
  <si>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</si>
  <si>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</si>
  <si>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</si>
  <si>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</si>
  <si>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</si>
  <si>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</si>
  <si>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</si>
  <si>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</si>
  <si>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</si>
  <si>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</si>
  <si>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</si>
  <si>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</si>
  <si>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</si>
  <si>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</si>
  <si>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</si>
  <si>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</si>
  <si>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</si>
  <si>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</si>
  <si>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</si>
  <si>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</si>
  <si>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</si>
  <si>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</si>
  <si>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</si>
  <si>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</si>
  <si>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</si>
  <si>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</si>
  <si>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</si>
  <si>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</si>
  <si>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</si>
  <si>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</si>
  <si>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</si>
  <si>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</si>
  <si>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</si>
  <si>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</si>
  <si>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</si>
  <si>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</si>
  <si>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</si>
  <si>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</si>
  <si>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</si>
  <si>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</si>
  <si>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</si>
  <si>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</si>
  <si>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</si>
  <si>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</si>
  <si>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</si>
  <si>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</si>
  <si>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</si>
  <si>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</si>
  <si>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</si>
  <si>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</si>
  <si>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</si>
  <si>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</si>
  <si>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</si>
  <si>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</si>
  <si>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</si>
  <si>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</si>
  <si>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</si>
  <si>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</si>
  <si>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</si>
  <si>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</si>
  <si>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</si>
  <si>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</si>
  <si>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</si>
  <si>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</si>
  <si>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</si>
  <si>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</si>
  <si>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</si>
  <si>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</si>
  <si>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</si>
  <si>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</si>
  <si>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</si>
  <si>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</si>
  <si>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</si>
  <si>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</si>
  <si>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</si>
  <si>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</si>
  <si>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</si>
  <si>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</si>
  <si>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</si>
  <si>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</si>
  <si>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</si>
  <si>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</si>
  <si>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</si>
  <si>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</si>
  <si>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</si>
  <si>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</si>
  <si>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</si>
  <si>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</si>
  <si>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</si>
  <si>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</si>
  <si>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</si>
  <si>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</si>
  <si>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</si>
  <si>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</si>
  <si>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</si>
  <si>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</si>
  <si>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</si>
  <si>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</si>
  <si>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</si>
  <si>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</si>
  <si>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</si>
  <si>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</si>
  <si>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</si>
  <si>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</si>
  <si>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</si>
  <si>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</si>
  <si>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</si>
  <si>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</si>
  <si>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</si>
  <si>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</si>
  <si>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</si>
  <si>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</si>
  <si>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</si>
  <si>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</si>
  <si>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</si>
  <si>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</si>
  <si>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</si>
  <si>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</si>
  <si>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</si>
  <si>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</si>
  <si>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</si>
  <si>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</si>
  <si>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</si>
  <si>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</si>
  <si>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</si>
  <si>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</si>
  <si>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</si>
  <si>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</si>
  <si>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</si>
  <si>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</si>
  <si>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</si>
  <si>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</si>
  <si>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</si>
  <si>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</si>
  <si>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</si>
  <si>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</si>
  <si>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</si>
  <si>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</si>
  <si>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</si>
  <si>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</si>
  <si>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</si>
  <si>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</si>
  <si>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</si>
  <si>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</si>
  <si>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</si>
  <si>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</si>
  <si>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</si>
  <si>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</si>
  <si>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</si>
  <si>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</si>
  <si>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</si>
  <si>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</si>
  <si>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</si>
  <si>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</si>
  <si>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</si>
  <si>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</si>
  <si>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</si>
  <si>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</si>
  <si>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</si>
  <si>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</si>
  <si>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</si>
  <si>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</si>
  <si>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</si>
  <si>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</si>
  <si>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</si>
  <si>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</si>
  <si>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</si>
  <si>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</si>
  <si>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</si>
  <si>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</si>
  <si>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</si>
  <si>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</si>
  <si>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</si>
  <si>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</si>
  <si>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</si>
  <si>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</si>
  <si>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</si>
  <si>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</si>
  <si>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</si>
  <si>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</si>
  <si>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</si>
  <si>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</si>
  <si>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</si>
  <si>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</si>
  <si>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</si>
  <si>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</si>
  <si>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</si>
  <si>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</si>
  <si>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</si>
  <si>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</si>
  <si>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</si>
  <si>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</si>
  <si>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</si>
  <si>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</si>
  <si>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</si>
  <si>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</si>
  <si>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</si>
  <si>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</si>
  <si>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</si>
  <si>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</si>
  <si>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</si>
  <si>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</si>
  <si>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</si>
  <si>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</si>
  <si>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</si>
  <si>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</si>
  <si>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</si>
  <si>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</si>
  <si>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</si>
  <si>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</si>
  <si>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</si>
  <si>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</si>
  <si>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</si>
  <si>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</si>
  <si>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</si>
  <si>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</si>
  <si>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</si>
  <si>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</si>
  <si>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</si>
  <si>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</si>
  <si>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</si>
  <si>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</si>
  <si>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</si>
  <si>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</si>
  <si>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</si>
  <si>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</si>
  <si>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</si>
  <si>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</si>
  <si>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</si>
  <si>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</si>
  <si>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</si>
  <si>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</si>
  <si>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</si>
  <si>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</si>
  <si>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</si>
  <si>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</si>
  <si>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</si>
  <si>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</si>
  <si>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</si>
  <si>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</si>
  <si>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</si>
  <si>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</si>
  <si>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</si>
  <si>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</si>
  <si>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</si>
  <si>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</si>
  <si>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</si>
  <si>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</si>
  <si>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</si>
  <si>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</si>
  <si>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</si>
  <si>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</si>
  <si>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</si>
  <si>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</si>
  <si>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</si>
  <si>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</si>
  <si>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</si>
  <si>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</si>
  <si>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</si>
  <si>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</si>
  <si>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</si>
  <si>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</si>
  <si>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</si>
  <si>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</si>
  <si>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</si>
  <si>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</si>
  <si>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</si>
  <si>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</si>
  <si>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</si>
  <si>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</si>
  <si>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</si>
  <si>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</si>
  <si>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</si>
  <si>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</si>
  <si>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</si>
  <si>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</si>
  <si>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</si>
  <si>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</si>
  <si>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</si>
  <si>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</si>
  <si>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</si>
  <si>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</si>
  <si>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</si>
  <si>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</si>
  <si>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</si>
  <si>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</si>
  <si>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</si>
  <si>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</si>
  <si>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</si>
  <si>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</si>
  <si>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</si>
  <si>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</si>
  <si>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</si>
  <si>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</si>
  <si>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</si>
  <si>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</si>
  <si>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</si>
  <si>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</si>
  <si>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</si>
  <si>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</si>
  <si>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</si>
  <si>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</si>
  <si>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</si>
  <si>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</si>
  <si>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</si>
  <si>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</si>
  <si>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</si>
  <si>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</si>
  <si>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</si>
  <si>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</si>
  <si>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</si>
  <si>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</si>
  <si>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</si>
  <si>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</si>
  <si>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</si>
  <si>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</si>
  <si>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</si>
  <si>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</si>
  <si>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</si>
  <si>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</si>
  <si>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</si>
  <si>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</si>
  <si>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</si>
  <si>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</si>
  <si>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</si>
  <si>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</si>
  <si>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</si>
  <si>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</si>
  <si>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</si>
  <si>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</si>
  <si>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</si>
  <si>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</si>
  <si>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</si>
  <si>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</si>
  <si>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</si>
  <si>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</si>
  <si>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</si>
  <si>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</si>
  <si>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</si>
  <si>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</si>
  <si>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</si>
  <si>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</si>
  <si>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</si>
  <si>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</si>
  <si>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</si>
  <si>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</si>
  <si>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</si>
  <si>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</si>
  <si>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</si>
  <si>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</si>
  <si>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</si>
  <si>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</si>
  <si>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</si>
  <si>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</si>
  <si>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</si>
  <si>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</si>
  <si>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</si>
  <si>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</si>
  <si>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</si>
  <si>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</si>
  <si>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</si>
  <si>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</si>
  <si>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</si>
  <si>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</si>
  <si>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</si>
  <si>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</si>
  <si>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</si>
  <si>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</si>
  <si>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</si>
  <si>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</si>
  <si>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</si>
  <si>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</si>
  <si>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</si>
  <si>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</si>
  <si>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</si>
  <si>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</si>
  <si>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</si>
  <si>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</si>
  <si>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</si>
  <si>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</si>
  <si>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</si>
  <si>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</si>
  <si>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</si>
  <si>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</si>
  <si>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</si>
  <si>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</si>
  <si>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</si>
  <si>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</si>
  <si>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</si>
  <si>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</si>
  <si>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</si>
  <si>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</si>
  <si>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</si>
  <si>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</si>
  <si>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</si>
  <si>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</si>
  <si>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</si>
  <si>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</si>
  <si>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</si>
  <si>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</si>
  <si>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</si>
  <si>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</si>
  <si>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</si>
  <si>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</si>
  <si>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</si>
  <si>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</si>
  <si>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</si>
  <si>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</si>
  <si>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</si>
  <si>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</si>
  <si>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</si>
  <si>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</si>
  <si>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</si>
  <si>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</si>
  <si>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</si>
  <si>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</si>
  <si>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</si>
  <si>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</si>
  <si>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</si>
  <si>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</si>
  <si>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</si>
  <si>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</si>
  <si>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</si>
  <si>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</si>
  <si>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</si>
  <si>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</si>
  <si>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</si>
  <si>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</si>
  <si>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</si>
  <si>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</si>
  <si>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</si>
  <si>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</si>
  <si>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</si>
  <si>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</si>
  <si>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</si>
  <si>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</si>
  <si>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</si>
  <si>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</si>
  <si>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</si>
  <si>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</si>
  <si>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</si>
  <si>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</si>
  <si>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</si>
  <si>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</si>
  <si>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</si>
  <si>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</si>
  <si>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</si>
  <si>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</si>
  <si>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</si>
  <si>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</si>
  <si>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</si>
  <si>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</si>
  <si>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</si>
  <si>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</si>
  <si>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</si>
  <si>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</si>
  <si>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</si>
  <si>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</si>
  <si>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</si>
  <si>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</si>
  <si>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</si>
  <si>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</si>
  <si>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</si>
  <si>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</si>
  <si>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</si>
  <si>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</si>
  <si>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</si>
  <si>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</si>
  <si>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</si>
  <si>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</si>
  <si>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</si>
  <si>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</si>
  <si>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</si>
  <si>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</si>
  <si>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</si>
  <si>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</si>
  <si>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</si>
  <si>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</si>
  <si>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</si>
  <si>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</si>
  <si>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</si>
  <si>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</si>
  <si>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</si>
  <si>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</si>
  <si>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</si>
  <si>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</si>
  <si>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</si>
  <si>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</si>
  <si>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</si>
  <si>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</si>
  <si>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</si>
  <si>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</si>
  <si>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</si>
  <si>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</si>
  <si>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</si>
  <si>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</si>
  <si>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</si>
  <si>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</si>
  <si>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</si>
  <si>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</si>
  <si>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</si>
  <si>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</si>
  <si>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</si>
  <si>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</si>
  <si>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</si>
  <si>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</si>
  <si>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</si>
  <si>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</si>
  <si>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</si>
  <si>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</si>
  <si>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</si>
  <si>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</si>
  <si>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</si>
  <si>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</si>
  <si>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</si>
  <si>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</si>
  <si>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</si>
  <si>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</si>
  <si>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</si>
  <si>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</si>
  <si>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</si>
  <si>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</si>
  <si>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</si>
  <si>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</si>
  <si>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</si>
  <si>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</si>
  <si>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</si>
  <si>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</si>
  <si>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</si>
  <si>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</si>
  <si>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</si>
  <si>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</si>
  <si>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</si>
  <si>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</si>
  <si>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</si>
  <si>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</si>
  <si>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</si>
  <si>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</si>
  <si>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</si>
  <si>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</si>
  <si>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</si>
  <si>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</si>
  <si>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</si>
  <si>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</si>
  <si>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</si>
  <si>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</si>
  <si>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</si>
  <si>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</si>
  <si>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</si>
  <si>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</si>
  <si>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</si>
  <si>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</si>
  <si>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</si>
  <si>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</si>
  <si>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</si>
  <si>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</si>
  <si>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</si>
  <si>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</si>
  <si>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</si>
  <si>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</si>
  <si>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</si>
  <si>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</si>
  <si>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</si>
  <si>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</si>
  <si>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</si>
  <si>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</si>
  <si>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</si>
  <si>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</si>
  <si>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</si>
  <si>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</si>
  <si>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</si>
  <si>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</si>
  <si>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</si>
  <si>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</si>
  <si>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</si>
  <si>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</si>
  <si>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</si>
  <si>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</si>
  <si>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</si>
  <si>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</si>
  <si>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</si>
  <si>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</si>
  <si>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</si>
  <si>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</si>
  <si>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</si>
  <si>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</si>
  <si>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</si>
  <si>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</si>
  <si>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</si>
  <si>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</si>
  <si>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</si>
  <si>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</si>
  <si>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</si>
  <si>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</si>
  <si>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</si>
  <si>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</si>
  <si>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</si>
  <si>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</si>
  <si>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</si>
  <si>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</si>
  <si>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</si>
  <si>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</si>
  <si>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</si>
  <si>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</si>
  <si>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</si>
  <si>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</si>
  <si>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</si>
  <si>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</si>
  <si>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</si>
  <si>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</si>
  <si>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</si>
  <si>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</si>
  <si>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</si>
  <si>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</si>
  <si>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</si>
  <si>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</si>
  <si>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</si>
  <si>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</si>
  <si>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</si>
  <si>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</si>
  <si>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</si>
  <si>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</si>
  <si>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</si>
  <si>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</si>
  <si>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</si>
  <si>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</si>
  <si>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</si>
  <si>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</si>
  <si>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</si>
  <si>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</si>
  <si>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</si>
  <si>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</si>
  <si>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</si>
  <si>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</si>
  <si>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</si>
  <si>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</si>
  <si>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</si>
  <si>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</si>
  <si>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</si>
  <si>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</si>
  <si>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</si>
  <si>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</si>
  <si>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</si>
  <si>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</si>
  <si>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</si>
  <si>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</si>
  <si>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</si>
  <si>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</si>
  <si>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</si>
  <si>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</si>
  <si>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</si>
  <si>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</si>
  <si>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</si>
  <si>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</si>
  <si>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</si>
  <si>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</si>
  <si>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</si>
  <si>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</si>
  <si>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</si>
  <si>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</si>
  <si>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</si>
  <si>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</si>
  <si>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</si>
  <si>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</si>
  <si>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</si>
  <si>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</si>
  <si>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</si>
  <si>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</si>
  <si>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</si>
  <si>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</si>
  <si>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</si>
  <si>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</si>
  <si>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</si>
  <si>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</si>
  <si>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</si>
  <si>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</si>
  <si>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</si>
  <si>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</si>
  <si>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</si>
  <si>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</si>
  <si>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</si>
  <si>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</si>
  <si>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</si>
  <si>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</si>
  <si>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</si>
  <si>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</si>
  <si>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</si>
  <si>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</si>
  <si>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</si>
  <si>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</si>
  <si>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</si>
  <si>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</si>
  <si>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</si>
  <si>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</si>
  <si>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</si>
  <si>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</si>
  <si>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</si>
  <si>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</si>
  <si>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</si>
  <si>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</si>
  <si>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</si>
  <si>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</si>
  <si>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</si>
  <si>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</si>
  <si>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</si>
  <si>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</si>
  <si>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</si>
  <si>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</si>
  <si>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</si>
  <si>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</si>
  <si>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</si>
  <si>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</si>
  <si>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</si>
  <si>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</si>
  <si>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</si>
  <si>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</si>
  <si>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</si>
  <si>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</si>
  <si>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</si>
  <si>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</si>
  <si>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</si>
  <si>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</si>
  <si>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</si>
  <si>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</si>
  <si>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</si>
  <si>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</si>
  <si>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</si>
  <si>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</si>
  <si>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</si>
  <si>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</si>
  <si>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</si>
  <si>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</si>
  <si>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</si>
  <si>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</si>
  <si>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</si>
  <si>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</si>
  <si>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</si>
  <si>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</si>
  <si>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</si>
  <si>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</si>
  <si>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</si>
  <si>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</si>
  <si>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</si>
  <si>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</si>
  <si>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</si>
  <si>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</si>
  <si>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</si>
  <si>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</si>
  <si>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</si>
  <si>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</si>
  <si>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</si>
  <si>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</si>
  <si>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</si>
  <si>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</si>
  <si>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</si>
  <si>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</si>
  <si>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</si>
  <si>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</si>
  <si>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</si>
  <si>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</si>
  <si>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</si>
  <si>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</si>
  <si>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</si>
  <si>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</si>
  <si>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</si>
  <si>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</si>
  <si>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</si>
  <si>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</si>
  <si>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</si>
  <si>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</si>
  <si>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</si>
  <si>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</si>
  <si>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</si>
  <si>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</si>
  <si>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</si>
  <si>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</si>
  <si>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</si>
  <si>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</si>
  <si>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</si>
  <si>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</si>
  <si>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</si>
  <si>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</si>
  <si>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</si>
  <si>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</si>
  <si>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</si>
  <si>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</si>
  <si>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</si>
  <si>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</si>
  <si>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</si>
  <si>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</si>
  <si>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</si>
  <si>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</si>
  <si>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</si>
  <si>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</si>
  <si>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</si>
  <si>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</si>
  <si>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</si>
  <si>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</si>
  <si>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</si>
  <si>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</si>
  <si>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</si>
  <si>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</si>
  <si>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</si>
  <si>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</si>
  <si>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</si>
  <si>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</si>
  <si>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</si>
  <si>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</si>
  <si>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</si>
  <si>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</si>
  <si>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</si>
  <si>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</si>
  <si>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</si>
  <si>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</si>
  <si>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</si>
  <si>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</si>
  <si>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</si>
  <si>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</si>
  <si>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</si>
  <si>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</si>
  <si>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</si>
  <si>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</si>
  <si>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</si>
  <si>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</si>
  <si>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</si>
  <si>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</si>
  <si>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</si>
  <si>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</si>
  <si>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</si>
  <si>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</si>
  <si>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</si>
  <si>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</si>
  <si>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</si>
  <si>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</si>
  <si>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</si>
  <si>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</si>
  <si>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</si>
  <si>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</si>
  <si>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</si>
  <si>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</si>
  <si>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</si>
  <si>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</si>
  <si>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</si>
  <si>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</si>
  <si>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</si>
  <si>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</si>
  <si>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</si>
  <si>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</si>
  <si>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</si>
  <si>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</si>
  <si>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</si>
  <si>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</si>
  <si>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</si>
  <si>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</si>
  <si>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</si>
  <si>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</si>
  <si>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</si>
  <si>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</si>
  <si>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</si>
  <si>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</si>
  <si>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</si>
  <si>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</si>
  <si>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</si>
  <si>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</si>
  <si>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</si>
  <si>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</si>
  <si>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</si>
  <si>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</si>
  <si>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</si>
  <si>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</si>
  <si>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</si>
  <si>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</si>
  <si>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</si>
  <si>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</si>
  <si>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</si>
  <si>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</si>
  <si>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</si>
  <si>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</si>
  <si>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</si>
  <si>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</si>
  <si>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</si>
  <si>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</si>
  <si>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</si>
  <si>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</si>
  <si>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</si>
  <si>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</si>
  <si>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</si>
  <si>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</si>
  <si>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</si>
  <si>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</si>
  <si>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</si>
  <si>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</si>
  <si>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</si>
  <si>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</si>
  <si>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</si>
  <si>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</si>
  <si>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</si>
  <si>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</si>
  <si>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</si>
  <si>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</si>
  <si>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</si>
  <si>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</si>
  <si>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</si>
  <si>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</si>
  <si>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</si>
  <si>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</si>
  <si>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</si>
  <si>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</si>
  <si>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</si>
  <si>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</si>
  <si>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</si>
  <si>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</si>
  <si>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</si>
  <si>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</si>
  <si>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</si>
  <si>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</si>
  <si>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</si>
  <si>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</si>
  <si>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</si>
  <si>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</si>
  <si>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</si>
  <si>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</si>
  <si>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</si>
  <si>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</si>
  <si>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</si>
  <si>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</si>
  <si>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</si>
  <si>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</si>
  <si>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</si>
  <si>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</si>
  <si>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</si>
  <si>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</si>
  <si>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</si>
  <si>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</si>
  <si>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</si>
  <si>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</si>
  <si>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</si>
  <si>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</si>
  <si>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</si>
  <si>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</si>
  <si>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</si>
  <si>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</si>
  <si>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</si>
  <si>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</si>
  <si>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</si>
  <si>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</si>
  <si>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</si>
  <si>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</si>
  <si>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</si>
  <si>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</si>
  <si>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</si>
  <si>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</si>
  <si>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</si>
  <si>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</si>
  <si>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</si>
  <si>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</si>
  <si>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</si>
  <si>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</si>
  <si>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</si>
  <si>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</si>
  <si>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</si>
  <si>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</si>
  <si>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</si>
  <si>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</si>
  <si>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</si>
  <si>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</si>
  <si>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</si>
  <si>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</si>
  <si>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</si>
  <si>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</si>
  <si>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</si>
  <si>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</si>
  <si>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</si>
  <si>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</si>
  <si>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</si>
  <si>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</si>
  <si>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</si>
  <si>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</si>
  <si>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</si>
  <si>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</si>
  <si>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</si>
  <si>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</si>
  <si>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</si>
  <si>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</si>
  <si>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</si>
  <si>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</si>
  <si>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</si>
  <si>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</si>
  <si>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</si>
  <si>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</si>
  <si>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</si>
  <si>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</si>
  <si>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</si>
  <si>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</si>
  <si>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</si>
  <si>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</si>
  <si>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</si>
  <si>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</si>
  <si>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</si>
  <si>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</si>
  <si>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</si>
  <si>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</si>
  <si>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</si>
  <si>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</si>
  <si>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</si>
  <si>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</si>
  <si>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</si>
  <si>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</si>
  <si>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</si>
  <si>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</si>
  <si>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</si>
  <si>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</si>
  <si>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</si>
  <si>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</si>
  <si>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</si>
  <si>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</si>
  <si>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</si>
  <si>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</si>
  <si>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</si>
  <si>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</si>
  <si>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</si>
  <si>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</si>
  <si>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</si>
  <si>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</si>
  <si>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</si>
  <si>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</si>
  <si>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</si>
  <si>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</si>
  <si>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</si>
  <si>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</si>
  <si>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</si>
  <si>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</si>
  <si>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</si>
  <si>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</si>
  <si>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</si>
  <si>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</si>
  <si>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</si>
  <si>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</si>
  <si>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</si>
  <si>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</si>
  <si>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</si>
  <si>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</si>
  <si>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</si>
  <si>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</si>
  <si>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</si>
  <si>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</si>
  <si>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</si>
  <si>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</si>
  <si>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</si>
  <si>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</si>
  <si>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</si>
  <si>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</si>
  <si>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</si>
  <si>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</si>
  <si>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</si>
  <si>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</si>
  <si>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</si>
  <si>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</si>
  <si>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</si>
  <si>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</si>
  <si>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</si>
  <si>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</si>
  <si>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</si>
  <si>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</si>
  <si>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</si>
  <si>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</si>
  <si>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</si>
  <si>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</si>
  <si>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</si>
  <si>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</si>
  <si>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</si>
  <si>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</si>
  <si>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</si>
  <si>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</si>
  <si>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</si>
  <si>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</si>
  <si>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</si>
  <si>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</si>
  <si>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</si>
  <si>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</si>
  <si>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</si>
  <si>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</si>
  <si>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</si>
  <si>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</si>
  <si>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</si>
  <si>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</si>
  <si>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</si>
  <si>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</si>
  <si>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</si>
  <si>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</si>
  <si>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</si>
  <si>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</si>
  <si>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</si>
  <si>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</si>
  <si>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</si>
  <si>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</si>
  <si>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</si>
  <si>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</si>
  <si>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</si>
  <si>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</si>
  <si>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</si>
  <si>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</si>
  <si>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</si>
  <si>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</si>
  <si>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</si>
  <si>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</si>
  <si>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</si>
  <si>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</si>
  <si>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</si>
  <si>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</si>
  <si>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</si>
  <si>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</si>
  <si>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</si>
  <si>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</si>
  <si>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</si>
  <si>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</si>
  <si>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</si>
  <si>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</si>
  <si>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</si>
  <si>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</si>
  <si>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</si>
  <si>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</si>
  <si>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</si>
  <si>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</si>
  <si>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</si>
  <si>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</si>
  <si>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</si>
  <si>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</si>
  <si>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</si>
  <si>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</si>
  <si>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</si>
  <si>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</si>
  <si>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</si>
  <si>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</si>
  <si>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</si>
  <si>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</si>
  <si>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</si>
  <si>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</si>
  <si>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</si>
  <si>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</si>
  <si>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</si>
  <si>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</si>
  <si>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</si>
  <si>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</si>
  <si>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</si>
  <si>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</si>
  <si>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</si>
  <si>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</si>
  <si>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</si>
  <si>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</si>
  <si>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</si>
  <si>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</si>
  <si>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</si>
  <si>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</si>
  <si>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</si>
  <si>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</si>
  <si>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</si>
  <si>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</si>
  <si>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</si>
  <si>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</si>
  <si>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</si>
  <si>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</si>
  <si>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</si>
  <si>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</si>
  <si>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</si>
  <si>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</si>
  <si>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</si>
  <si>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</si>
  <si>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</si>
  <si>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</si>
  <si>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</si>
  <si>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</si>
  <si>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</si>
  <si>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</si>
  <si>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</si>
  <si>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</si>
  <si>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</si>
  <si>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</si>
  <si>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</si>
  <si>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</si>
  <si>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</si>
  <si>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</si>
  <si>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</si>
  <si>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</si>
  <si>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</si>
  <si>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</si>
  <si>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</si>
  <si>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</si>
  <si>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</si>
  <si>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</si>
  <si>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</si>
  <si>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</si>
  <si>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</si>
  <si>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</si>
  <si>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</si>
  <si>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</si>
  <si>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</si>
  <si>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</si>
  <si>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</si>
  <si>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</si>
  <si>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</si>
  <si>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</si>
  <si>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</si>
  <si>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</si>
  <si>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</si>
  <si>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</si>
  <si>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</si>
  <si>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</si>
  <si>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</si>
  <si>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</si>
  <si>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</si>
  <si>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</si>
  <si>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</si>
  <si>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</si>
  <si>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</si>
  <si>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</si>
  <si>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</si>
  <si>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</si>
  <si>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</si>
  <si>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</si>
  <si>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</si>
  <si>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</si>
  <si>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</si>
  <si>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</si>
  <si>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</si>
  <si>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</si>
  <si>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</si>
  <si>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</si>
  <si>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</si>
  <si>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</si>
  <si>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</si>
  <si>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</si>
  <si>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</si>
  <si>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</si>
  <si>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</si>
  <si>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</si>
  <si>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</si>
  <si>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</si>
  <si>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</si>
  <si>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</si>
  <si>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</si>
  <si>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</si>
  <si>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</si>
  <si>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</si>
  <si>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</si>
  <si>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</si>
  <si>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</si>
  <si>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</si>
  <si>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</si>
  <si>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</si>
  <si>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</si>
  <si>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</si>
  <si>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</si>
  <si>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</si>
  <si>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</si>
  <si>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</si>
  <si>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</si>
  <si>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</si>
  <si>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</si>
  <si>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</si>
  <si>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</si>
  <si>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</si>
  <si>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</si>
  <si>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</si>
  <si>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</si>
  <si>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</si>
  <si>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</si>
  <si>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</si>
  <si>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</si>
  <si>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</si>
  <si>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</si>
  <si>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</si>
  <si>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</si>
  <si>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</si>
  <si>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</si>
  <si>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</si>
  <si>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</si>
  <si>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</si>
  <si>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</si>
  <si>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</si>
  <si>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</si>
  <si>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</si>
  <si>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</si>
  <si>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</si>
  <si>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</si>
  <si>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</si>
  <si>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</si>
  <si>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</si>
  <si>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</si>
  <si>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</si>
  <si>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</si>
  <si>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</si>
  <si>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</si>
  <si>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</si>
  <si>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</si>
  <si>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</si>
  <si>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</si>
  <si>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</si>
  <si>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</si>
  <si>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</si>
  <si>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</si>
  <si>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</si>
  <si>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</si>
  <si>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</si>
  <si>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</si>
  <si>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</si>
  <si>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</si>
  <si>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</si>
  <si>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</si>
  <si>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</si>
  <si>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</si>
  <si>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</si>
  <si>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</si>
  <si>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</si>
  <si>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</si>
  <si>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</si>
  <si>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</si>
  <si>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</si>
  <si>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</si>
  <si>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</si>
  <si>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</si>
  <si>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</si>
  <si>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</si>
  <si>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</si>
  <si>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</si>
  <si>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</si>
  <si>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</si>
  <si>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</si>
  <si>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</si>
  <si>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</si>
  <si>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</si>
  <si>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</si>
  <si>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</si>
  <si>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</si>
  <si>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</si>
  <si>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</si>
  <si>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</si>
  <si>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</si>
  <si>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</si>
  <si>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</si>
  <si>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</si>
  <si>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</si>
  <si>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</si>
  <si>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</si>
  <si>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</si>
  <si>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</si>
  <si>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</si>
  <si>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</si>
  <si>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</si>
  <si>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</si>
  <si>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</si>
  <si>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</si>
  <si>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</si>
  <si>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</si>
  <si>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</si>
  <si>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</si>
  <si>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</si>
  <si>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</si>
  <si>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</si>
  <si>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</si>
  <si>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</si>
  <si>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</si>
  <si>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</si>
  <si>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</si>
  <si>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</si>
  <si>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</si>
  <si>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</si>
  <si>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</si>
  <si>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</si>
  <si>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</si>
  <si>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</si>
  <si>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</si>
  <si>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</si>
  <si>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</si>
  <si>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</si>
  <si>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</si>
  <si>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</si>
  <si>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</si>
  <si>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</si>
  <si>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</si>
  <si>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</si>
  <si>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</si>
  <si>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</si>
  <si>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</si>
  <si>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</si>
  <si>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</si>
  <si>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</si>
  <si>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</si>
  <si>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</si>
  <si>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</si>
  <si>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</si>
  <si>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</si>
  <si>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</si>
  <si>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</si>
  <si>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</si>
  <si>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</si>
  <si>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</si>
  <si>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</si>
  <si>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</si>
  <si>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</si>
  <si>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</si>
  <si>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</si>
  <si>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</si>
  <si>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</si>
  <si>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</si>
  <si>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</si>
  <si>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</si>
  <si>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</si>
  <si>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</si>
  <si>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</si>
  <si>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</si>
  <si>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</si>
  <si>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</si>
  <si>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</si>
  <si>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</si>
  <si>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</si>
  <si>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</si>
  <si>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</si>
  <si>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</si>
  <si>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</si>
  <si>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</si>
  <si>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</si>
  <si>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</si>
  <si>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</si>
  <si>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</si>
  <si>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</si>
  <si>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</si>
  <si>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</si>
  <si>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</si>
  <si>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</si>
  <si>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</si>
  <si>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</si>
  <si>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</si>
  <si>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</si>
  <si>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</si>
  <si>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</si>
  <si>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</si>
  <si>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</si>
  <si>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</si>
  <si>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</si>
  <si>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</si>
  <si>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</si>
  <si>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</si>
  <si>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</si>
  <si>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</si>
  <si>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</si>
  <si>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</si>
  <si>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</si>
  <si>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</si>
  <si>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</si>
  <si>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</si>
  <si>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</si>
  <si>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</si>
  <si>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</si>
  <si>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</si>
  <si>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</si>
  <si>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</si>
  <si>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</si>
  <si>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</si>
  <si>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</si>
  <si>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</si>
  <si>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</si>
  <si>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</si>
  <si>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</si>
  <si>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</si>
  <si>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</si>
  <si>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</si>
  <si>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</si>
  <si>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</si>
  <si>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</si>
  <si>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</si>
  <si>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</si>
  <si>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</si>
  <si>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</si>
  <si>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</si>
  <si>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</si>
  <si>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</si>
  <si>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</si>
  <si>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</si>
  <si>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</si>
  <si>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</si>
  <si>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</si>
  <si>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</si>
  <si>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</si>
  <si>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</si>
  <si>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</si>
  <si>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</si>
  <si>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</si>
  <si>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</si>
  <si>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</si>
  <si>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</si>
  <si>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</si>
  <si>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</si>
  <si>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</si>
  <si>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</si>
  <si>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</si>
  <si>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</si>
  <si>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</si>
  <si>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</si>
  <si>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</si>
  <si>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</si>
  <si>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</si>
  <si>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</si>
  <si>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</si>
  <si>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</si>
  <si>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</si>
  <si>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</si>
  <si>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</si>
  <si>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</si>
  <si>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</si>
  <si>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</si>
  <si>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</si>
  <si>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</si>
  <si>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</si>
  <si>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</si>
  <si>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</si>
  <si>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</si>
  <si>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</si>
  <si>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</si>
  <si>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</si>
  <si>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</si>
  <si>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</si>
  <si>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</si>
  <si>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</si>
  <si>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</si>
  <si>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</si>
  <si>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</si>
  <si>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</si>
  <si>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</si>
  <si>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</si>
  <si>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</si>
  <si>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</si>
  <si>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</si>
  <si>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</si>
  <si>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</si>
  <si>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</si>
  <si>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</si>
  <si>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</si>
  <si>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</si>
  <si>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</si>
  <si>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</si>
  <si>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</si>
  <si>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</si>
  <si>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</si>
  <si>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</si>
  <si>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</si>
  <si>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</si>
  <si>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</si>
  <si>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</si>
  <si>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</si>
  <si>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</si>
  <si>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</si>
  <si>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</si>
  <si>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</si>
  <si>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</si>
  <si>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</si>
  <si>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</si>
  <si>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</si>
  <si>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</si>
  <si>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</si>
  <si>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</si>
  <si>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</si>
  <si>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</si>
  <si>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</si>
  <si>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</si>
  <si>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</si>
  <si>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</si>
  <si>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</si>
  <si>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</si>
  <si>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</si>
  <si>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</si>
  <si>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</si>
  <si>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</si>
  <si>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</si>
  <si>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</si>
  <si>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</si>
  <si>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</si>
  <si>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</si>
  <si>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</si>
  <si>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</si>
  <si>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</si>
  <si>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</si>
  <si>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</si>
  <si>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</si>
  <si>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</si>
  <si>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</si>
  <si>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</si>
  <si>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</si>
  <si>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</si>
  <si>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</si>
  <si>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</si>
  <si>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</si>
  <si>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</si>
  <si>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</si>
  <si>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</si>
  <si>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</si>
  <si>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</si>
  <si>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</si>
  <si>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</si>
  <si>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</si>
  <si>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</si>
  <si>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</si>
  <si>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</si>
  <si>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</si>
  <si>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</si>
  <si>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</si>
  <si>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</si>
  <si>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</si>
  <si>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</si>
  <si>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</si>
  <si>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</si>
  <si>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</si>
  <si>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</si>
  <si>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</si>
  <si>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</si>
  <si>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</si>
  <si>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</si>
  <si>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</si>
  <si>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</si>
  <si>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</si>
  <si>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</si>
  <si>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</si>
  <si>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</si>
  <si>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</si>
  <si>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</si>
  <si>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</si>
  <si>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</si>
  <si>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</si>
  <si>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</si>
  <si>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</si>
  <si>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</si>
  <si>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</si>
  <si>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</si>
  <si>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</si>
  <si>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</si>
  <si>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</si>
  <si>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</si>
  <si>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</si>
  <si>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</si>
  <si>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</si>
  <si>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</si>
  <si>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</si>
  <si>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</si>
  <si>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</si>
  <si>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</si>
  <si>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</si>
  <si>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</si>
  <si>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</si>
  <si>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</si>
  <si>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</si>
  <si>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</si>
  <si>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</si>
  <si>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</si>
  <si>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</si>
  <si>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</si>
  <si>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</si>
  <si>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</si>
  <si>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</si>
  <si>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</si>
  <si>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</si>
  <si>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</si>
  <si>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</si>
  <si>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</si>
  <si>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</si>
  <si>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</si>
  <si>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</si>
  <si>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</si>
  <si>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</si>
  <si>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</si>
  <si>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</si>
  <si>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</si>
  <si>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</si>
  <si>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</si>
  <si>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</si>
  <si>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</si>
  <si>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</si>
  <si>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</si>
  <si>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</si>
  <si>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</si>
  <si>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</si>
  <si>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</si>
  <si>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</si>
  <si>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</si>
  <si>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</si>
  <si>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</si>
  <si>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</si>
  <si>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</si>
  <si>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</si>
  <si>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</si>
  <si>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</si>
  <si>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</si>
  <si>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</si>
  <si>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</si>
  <si>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</si>
  <si>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</si>
  <si>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</si>
  <si>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</si>
  <si>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</si>
  <si>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</si>
  <si>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</si>
  <si>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</si>
  <si>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</si>
  <si>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</si>
  <si>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</si>
  <si>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</si>
  <si>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</si>
  <si>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</si>
  <si>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</si>
  <si>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</si>
  <si>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</si>
  <si>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</si>
  <si>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</si>
  <si>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</si>
  <si>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</si>
  <si>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</si>
  <si>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</si>
  <si>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</si>
  <si>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</si>
  <si>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</si>
  <si>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</si>
  <si>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</si>
  <si>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</si>
  <si>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</si>
  <si>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</si>
  <si>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</si>
  <si>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</si>
  <si>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</si>
  <si>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</si>
  <si>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</si>
  <si>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</si>
  <si>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</si>
  <si>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</si>
  <si>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</si>
  <si>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</si>
  <si>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</si>
  <si>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</si>
  <si>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</si>
  <si>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</si>
  <si>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</si>
  <si>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</si>
  <si>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</si>
  <si>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</si>
  <si>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</si>
  <si>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</si>
  <si>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</si>
  <si>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</si>
  <si>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</si>
  <si>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</si>
  <si>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</si>
  <si>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</si>
  <si>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</si>
  <si>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</si>
  <si>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</si>
  <si>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</si>
  <si>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</si>
  <si>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</si>
  <si>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</si>
  <si>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</si>
  <si>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</si>
  <si>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</si>
  <si>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</si>
  <si>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</si>
  <si>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</si>
  <si>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</si>
  <si>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</si>
  <si>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</si>
  <si>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</si>
  <si>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</si>
  <si>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</si>
  <si>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</si>
  <si>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</si>
  <si>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</si>
  <si>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</si>
  <si>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</si>
  <si>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</si>
  <si>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</si>
  <si>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</si>
  <si>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</si>
  <si>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</si>
  <si>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</si>
  <si>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</si>
  <si>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</si>
  <si>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</si>
  <si>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</si>
  <si>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</si>
  <si>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</si>
  <si>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</si>
  <si>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</si>
  <si>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</si>
  <si>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</si>
  <si>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</si>
  <si>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</si>
  <si>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</si>
  <si>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</si>
  <si>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</si>
  <si>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</si>
  <si>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</si>
  <si>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</si>
  <si>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</si>
  <si>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</si>
  <si>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</si>
  <si>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</si>
  <si>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</si>
  <si>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</si>
  <si>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</si>
  <si>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</si>
  <si>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</si>
  <si>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</si>
  <si>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</si>
  <si>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</si>
  <si>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</si>
  <si>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</si>
  <si>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</si>
  <si>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</si>
  <si>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</si>
  <si>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</si>
  <si>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</si>
  <si>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</si>
  <si>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</si>
  <si>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</si>
  <si>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</si>
  <si>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</si>
  <si>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</si>
  <si>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</si>
  <si>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</si>
  <si>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</si>
  <si>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</si>
  <si>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</si>
  <si>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</si>
  <si>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</si>
  <si>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</si>
  <si>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</si>
  <si>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</si>
  <si>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</si>
  <si>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</si>
  <si>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</si>
  <si>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</si>
  <si>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</si>
  <si>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</si>
  <si>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</si>
  <si>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</si>
  <si>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</si>
  <si>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</si>
  <si>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</si>
  <si>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</si>
  <si>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</si>
  <si>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</si>
  <si>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</si>
  <si>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</si>
  <si>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</si>
  <si>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</si>
  <si>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</si>
  <si>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</si>
  <si>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</si>
  <si>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</si>
  <si>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</si>
  <si>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</si>
  <si>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</si>
  <si>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</si>
  <si>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</si>
  <si>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</si>
  <si>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</si>
  <si>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</si>
  <si>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</si>
  <si>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</si>
  <si>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</si>
  <si>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</si>
  <si>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</si>
  <si>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</si>
  <si>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</si>
  <si>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</si>
  <si>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</si>
  <si>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</si>
  <si>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</si>
  <si>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</si>
  <si>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</si>
  <si>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</si>
  <si>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</si>
  <si>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</si>
  <si>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</si>
  <si>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</si>
  <si>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</si>
  <si>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</si>
  <si>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</si>
  <si>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</si>
  <si>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</si>
  <si>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</si>
  <si>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</si>
  <si>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</si>
  <si>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</si>
  <si>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</si>
  <si>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</si>
  <si>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</si>
  <si>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</si>
  <si>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</si>
  <si>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</si>
  <si>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</si>
  <si>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</si>
  <si>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</si>
  <si>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</si>
  <si>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</si>
  <si>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</si>
  <si>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</si>
  <si>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</si>
  <si>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</si>
  <si>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</si>
  <si>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</si>
  <si>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</si>
  <si>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</si>
  <si>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</si>
  <si>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</si>
  <si>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</si>
  <si>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</si>
  <si>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</si>
  <si>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</si>
  <si>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</si>
  <si>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</si>
  <si>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</si>
  <si>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</si>
  <si>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</si>
  <si>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</si>
  <si>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</si>
  <si>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</si>
  <si>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</si>
  <si>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</si>
  <si>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</si>
  <si>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</si>
  <si>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</si>
  <si>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</si>
  <si>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</si>
  <si>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</si>
  <si>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</si>
  <si>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</si>
  <si>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</si>
  <si>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</si>
  <si>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</si>
  <si>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</si>
  <si>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</si>
  <si>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</si>
  <si>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</si>
  <si>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</si>
  <si>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</si>
  <si>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</si>
  <si>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</si>
  <si>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</si>
  <si>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</si>
  <si>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</si>
  <si>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</si>
  <si>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</si>
  <si>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</si>
  <si>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</si>
  <si>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</si>
  <si>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</si>
  <si>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</si>
  <si>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</si>
  <si>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</si>
  <si>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</si>
  <si>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</si>
  <si>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</si>
  <si>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</si>
  <si>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</si>
  <si>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</si>
  <si>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</si>
  <si>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</si>
  <si>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</si>
  <si>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</si>
  <si>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</si>
  <si>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</si>
  <si>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</si>
  <si>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</si>
  <si>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</si>
  <si>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</si>
  <si>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</si>
  <si>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</si>
  <si>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</si>
  <si>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</si>
  <si>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</si>
  <si>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</si>
  <si>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</si>
  <si>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</si>
  <si>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</si>
  <si>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</si>
  <si>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</si>
  <si>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</si>
  <si>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</si>
  <si>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</si>
  <si>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</si>
  <si>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</si>
  <si>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</si>
  <si>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</si>
  <si>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</si>
  <si>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</si>
  <si>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</si>
  <si>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</si>
  <si>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</si>
  <si>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</si>
  <si>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</si>
  <si>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</si>
  <si>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</si>
  <si>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</si>
  <si>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</si>
  <si>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</si>
  <si>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</si>
  <si>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</si>
  <si>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</si>
  <si>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</si>
  <si>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</si>
  <si>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</si>
  <si>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</si>
  <si>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</si>
  <si>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</si>
  <si>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</si>
  <si>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</si>
  <si>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</si>
  <si>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</si>
  <si>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</si>
  <si>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</si>
  <si>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</si>
  <si>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</si>
  <si>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</si>
  <si>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</si>
  <si>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</si>
  <si>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</si>
  <si>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</si>
  <si>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</si>
  <si>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</si>
  <si>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</si>
  <si>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</si>
  <si>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</si>
  <si>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</si>
  <si>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</si>
  <si>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</si>
  <si>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</si>
  <si>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</si>
  <si>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</si>
  <si>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</si>
  <si>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</si>
  <si>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</si>
  <si>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</si>
  <si>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</si>
  <si>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</si>
  <si>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</si>
  <si>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</si>
  <si>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</si>
  <si>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</si>
  <si>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</si>
  <si>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</si>
  <si>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</si>
  <si>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</si>
  <si>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</si>
  <si>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</si>
  <si>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</si>
  <si>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</si>
  <si>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</si>
  <si>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</si>
  <si>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</si>
  <si>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</si>
  <si>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</si>
  <si>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</si>
  <si>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</si>
  <si>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</si>
  <si>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</si>
  <si>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</si>
  <si>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</si>
  <si>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</si>
  <si>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</si>
  <si>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</si>
  <si>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</si>
  <si>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</si>
  <si>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</si>
  <si>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</si>
  <si>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</si>
  <si>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</si>
  <si>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</si>
  <si>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</si>
  <si>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</si>
  <si>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</si>
  <si>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</si>
  <si>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</si>
  <si>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</si>
  <si>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</si>
  <si>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</si>
  <si>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</si>
  <si>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</si>
  <si>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</si>
  <si>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</si>
  <si>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</si>
  <si>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</si>
  <si>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</si>
  <si>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</si>
  <si>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</si>
  <si>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</si>
  <si>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</si>
  <si>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</si>
  <si>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</si>
  <si>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</si>
  <si>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</si>
  <si>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</si>
  <si>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</si>
  <si>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</si>
  <si>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</si>
  <si>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</si>
  <si>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</si>
  <si>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</si>
  <si>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</si>
  <si>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</si>
  <si>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</si>
  <si>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</si>
  <si>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</si>
  <si>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</si>
  <si>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</si>
  <si>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</si>
  <si>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</si>
  <si>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</si>
  <si>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</si>
  <si>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</si>
  <si>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</si>
  <si>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</si>
  <si>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</si>
  <si>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</si>
  <si>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</si>
  <si>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</si>
  <si>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</si>
  <si>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</si>
  <si>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</si>
  <si>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</si>
  <si>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</si>
  <si>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</si>
  <si>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</si>
  <si>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</si>
  <si>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</si>
  <si>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</si>
  <si>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</si>
  <si>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</si>
  <si>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</si>
  <si>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</si>
  <si>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</si>
  <si>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</si>
  <si>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</si>
  <si>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</si>
  <si>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</si>
  <si>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</si>
  <si>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</si>
  <si>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</si>
  <si>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</si>
  <si>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</si>
  <si>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</si>
  <si>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</si>
  <si>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</si>
  <si>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</si>
  <si>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</si>
  <si>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</si>
  <si>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</si>
  <si>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</si>
  <si>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</si>
  <si>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</si>
  <si>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</si>
  <si>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</si>
  <si>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</si>
  <si>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</si>
  <si>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</si>
  <si>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</si>
  <si>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</si>
  <si>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</si>
  <si>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</si>
  <si>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</si>
  <si>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</si>
  <si>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</si>
  <si>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</si>
  <si>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</si>
  <si>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</si>
  <si>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</si>
  <si>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</si>
  <si>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</si>
  <si>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</si>
  <si>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</si>
  <si>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</si>
  <si>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</si>
  <si>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</si>
  <si>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</si>
  <si>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</si>
  <si>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</si>
  <si>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</si>
  <si>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</si>
  <si>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</si>
  <si>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</si>
  <si>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</si>
  <si>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</si>
  <si>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</si>
  <si>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</si>
  <si>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</si>
  <si>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</si>
  <si>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</si>
  <si>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</si>
  <si>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</si>
  <si>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</si>
  <si>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</si>
  <si>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</si>
  <si>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</si>
  <si>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</si>
  <si>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</si>
  <si>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</si>
  <si>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</si>
  <si>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</si>
  <si>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</si>
  <si>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</si>
  <si>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</si>
  <si>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</si>
  <si>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</si>
  <si>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</si>
  <si>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</si>
  <si>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</si>
  <si>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</si>
  <si>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</si>
  <si>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</si>
  <si>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</si>
  <si>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</si>
  <si>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</si>
  <si>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</si>
  <si>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</si>
  <si>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</si>
  <si>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</si>
  <si>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</si>
  <si>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</si>
  <si>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</si>
  <si>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</si>
  <si>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</si>
  <si>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</si>
  <si>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</si>
  <si>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</si>
  <si>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</si>
  <si>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</si>
  <si>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</si>
  <si>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</si>
  <si>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</si>
  <si>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</si>
  <si>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</si>
  <si>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</si>
  <si>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</si>
  <si>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</si>
  <si>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</si>
  <si>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</si>
  <si>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</si>
  <si>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</si>
  <si>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</si>
  <si>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</si>
  <si>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</si>
  <si>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</si>
  <si>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</si>
  <si>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</si>
  <si>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</si>
  <si>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</si>
  <si>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</si>
  <si>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</si>
  <si>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</si>
  <si>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</si>
  <si>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</si>
  <si>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</si>
  <si>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</si>
  <si>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</si>
  <si>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</si>
  <si>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</si>
  <si>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</si>
  <si>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</si>
  <si>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</si>
  <si>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</si>
  <si>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</si>
  <si>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</si>
  <si>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</si>
  <si>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</si>
  <si>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</si>
  <si>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</si>
  <si>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</si>
  <si>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</si>
  <si>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</si>
  <si>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</si>
  <si>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</si>
  <si>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</si>
  <si>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</si>
  <si>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</si>
  <si>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</si>
  <si>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</si>
  <si>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</si>
  <si>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</si>
  <si>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</si>
  <si>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</si>
  <si>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</si>
  <si>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</si>
  <si>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</si>
  <si>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</si>
  <si>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</si>
  <si>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</si>
  <si>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</si>
  <si>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</si>
  <si>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</si>
  <si>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</si>
  <si>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</si>
  <si>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</si>
  <si>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</si>
  <si>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</si>
  <si>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</si>
  <si>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</si>
  <si>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</si>
  <si>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</si>
  <si>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</si>
  <si>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</si>
  <si>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</si>
  <si>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</si>
  <si>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</si>
  <si>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</si>
  <si>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</si>
  <si>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</si>
  <si>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</si>
  <si>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</si>
  <si>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</si>
  <si>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</si>
  <si>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</si>
  <si>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</si>
  <si>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</si>
  <si>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</si>
  <si>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</si>
  <si>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</si>
  <si>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</si>
  <si>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</si>
  <si>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</si>
  <si>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</si>
  <si>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</si>
  <si>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</si>
  <si>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</si>
  <si>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</si>
  <si>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</si>
  <si>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</si>
  <si>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</si>
  <si>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</si>
  <si>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</si>
  <si>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</si>
  <si>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</si>
  <si>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</si>
  <si>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</si>
  <si>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</si>
  <si>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</si>
  <si>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</si>
  <si>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</si>
  <si>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</si>
  <si>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</si>
  <si>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</si>
  <si>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</si>
  <si>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</si>
  <si>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</si>
  <si>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</si>
  <si>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</si>
  <si>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</si>
  <si>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</si>
  <si>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</si>
  <si>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</si>
  <si>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</si>
  <si>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</si>
  <si>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</si>
  <si>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</si>
  <si>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</si>
  <si>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</si>
  <si>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</si>
  <si>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</si>
  <si>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</si>
  <si>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</si>
  <si>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</si>
  <si>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</si>
  <si>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</si>
  <si>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</si>
  <si>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</si>
  <si>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</si>
  <si>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</si>
  <si>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</si>
  <si>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</si>
  <si>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</si>
  <si>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</si>
  <si>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</si>
  <si>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</si>
  <si>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</si>
  <si>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</si>
  <si>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</si>
  <si>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</si>
  <si>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</si>
  <si>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</si>
  <si>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</si>
  <si>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</si>
  <si>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</si>
  <si>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</si>
  <si>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</si>
  <si>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</si>
  <si>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</si>
  <si>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</si>
  <si>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</si>
  <si>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</si>
  <si>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</si>
  <si>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</si>
  <si>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</si>
  <si>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</si>
  <si>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</si>
  <si>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</si>
  <si>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</si>
  <si>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</si>
  <si>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</si>
  <si>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</si>
  <si>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</si>
  <si>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</si>
  <si>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</si>
  <si>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</si>
  <si>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</si>
  <si>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</si>
  <si>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</si>
  <si>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</si>
  <si>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</si>
  <si>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</si>
  <si>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</si>
  <si>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</si>
  <si>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</si>
  <si>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</si>
  <si>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</si>
  <si>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</si>
  <si>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</si>
  <si>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</si>
  <si>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</si>
  <si>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</si>
  <si>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</si>
  <si>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</si>
  <si>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</si>
  <si>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</si>
  <si>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</si>
  <si>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</si>
  <si>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</si>
  <si>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</si>
  <si>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</si>
  <si>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</si>
  <si>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</si>
  <si>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</si>
  <si>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</si>
  <si>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</si>
  <si>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</si>
  <si>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</si>
  <si>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</si>
  <si>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</si>
  <si>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</si>
  <si>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</si>
  <si>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</si>
  <si>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</si>
  <si>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</si>
  <si>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</si>
  <si>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</si>
  <si>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</si>
  <si>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</si>
  <si>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</si>
  <si>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</si>
  <si>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</si>
  <si>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</si>
  <si>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</si>
  <si>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</si>
  <si>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</si>
  <si>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</si>
  <si>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</si>
  <si>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</si>
  <si>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</si>
  <si>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</si>
  <si>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</si>
  <si>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</si>
  <si>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</si>
  <si>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</si>
  <si>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</si>
  <si>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</si>
  <si>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</si>
  <si>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</si>
  <si>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</si>
  <si>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</si>
  <si>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</si>
  <si>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</si>
  <si>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</si>
  <si>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</si>
  <si>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</si>
  <si>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</si>
  <si>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</si>
  <si>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</si>
  <si>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PCM-20251125-00001642</t>
  </si>
  <si>
    <t xml:space="preserve">Major </t>
  </si>
  <si>
    <t>ETA 45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</si>
  <si>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</si>
  <si>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</si>
  <si>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</si>
  <si>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</si>
  <si>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</si>
  <si>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</si>
  <si>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</si>
  <si>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</si>
  <si>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</si>
  <si>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</si>
  <si>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</si>
  <si>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</si>
  <si>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</si>
  <si>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</si>
  <si>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</si>
  <si>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</si>
  <si>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</si>
  <si>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</si>
  <si>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</si>
  <si>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</si>
  <si>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</si>
  <si>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</si>
  <si>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</si>
  <si>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</si>
  <si>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</si>
  <si>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</si>
  <si>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</si>
  <si>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</si>
  <si>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</si>
  <si>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</si>
  <si>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</si>
  <si>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</si>
  <si>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</si>
  <si>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</si>
  <si>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</si>
  <si>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</si>
  <si>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</si>
  <si>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</si>
  <si>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</si>
  <si>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</si>
  <si>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</si>
  <si>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</si>
  <si>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</si>
  <si>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</si>
  <si>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</si>
  <si>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</si>
  <si>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</si>
  <si>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</si>
  <si>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</si>
  <si>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</si>
  <si>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</si>
  <si>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</si>
  <si>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</si>
  <si>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</si>
  <si>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</si>
  <si>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</si>
  <si>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</si>
  <si>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</si>
  <si>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</si>
  <si>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</si>
  <si>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</si>
  <si>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</si>
  <si>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</si>
  <si>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</si>
  <si>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</si>
  <si>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</si>
  <si>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</si>
  <si>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</si>
  <si>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</si>
  <si>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</si>
  <si>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</si>
  <si>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</si>
  <si>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</si>
  <si>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</si>
  <si>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</si>
  <si>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</si>
  <si>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</si>
  <si>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</si>
  <si>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</si>
  <si>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</si>
  <si>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</si>
  <si>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</si>
  <si>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</si>
  <si>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</si>
  <si>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</si>
  <si>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</si>
  <si>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PCM-20251125-00001610</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</si>
  <si>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</si>
  <si>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</si>
  <si>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</si>
  <si>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</si>
  <si>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</si>
  <si>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</si>
  <si>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</si>
  <si>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</si>
  <si>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</si>
  <si>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NO PCM</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</si>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</sst>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3" dataDxfId="152" headerRowBorderDxfId="150" tableBorderDxfId="151" totalsRowBorderDxfId="149">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9" totalsRowShown="0" headerRowDxfId="44" dataDxfId="43" headerRowBorderDxfId="41" tableBorderDxfId="42" totalsRowBorderDxfId="40">
  <autoFilter ref="A1:L3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0" totalsRowShown="0" headerRowDxfId="27" dataDxfId="26" headerRowBorderDxfId="24" tableBorderDxfId="25">
  <autoFilter ref="A1:L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323.79005937500187</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8705</v>
      </c>
      <c r="E3" s="148" t="s">
        <v>39024</v>
      </c>
      <c r="F3" s="131">
        <v>45986.712719907409</v>
      </c>
      <c r="G3" s="132">
        <f ca="1">IFERROR(NOW()-F3,"-")</f>
        <v>2.5765393518668134E-2</v>
      </c>
      <c r="H3" s="131">
        <v>45986.707812499997</v>
      </c>
      <c r="I3" s="129" t="str">
        <f>IFERROR(VLOOKUP(D3,DB!A:F,6,0),"")</f>
        <v>Power Cube</v>
      </c>
      <c r="J3" s="129" t="str">
        <f>IFERROR(VLOOKUP(D3,DB!A:G,7,0),"")</f>
        <v>No BB Design+Weak</v>
      </c>
      <c r="K3" s="133" t="s">
        <v>39025</v>
      </c>
      <c r="L3" s="134" t="str">
        <f>IFERROR(VLOOKUP(D3,DB!A:I,9,0),"")</f>
        <v>Latis</v>
      </c>
    </row>
    <row r="4" spans="1:15" ht="15" customHeight="1">
      <c r="A4" s="128"/>
      <c r="B4" s="129" t="str">
        <f>IFERROR(VLOOKUP(D4,DB!A:K,11,0),"")</f>
        <v/>
      </c>
      <c r="C4" s="129"/>
      <c r="D4" s="127"/>
      <c r="E4" s="130"/>
      <c r="F4" s="131"/>
      <c r="G4" s="132">
        <f ca="1">IFERROR(NOW()-F4,"-")</f>
        <v>45986.738485300928</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45986.738485300928</v>
      </c>
      <c r="H5" s="131"/>
      <c r="I5" s="129" t="str">
        <f>IFERROR(VLOOKUP(D5,DB!A:F,6,0),"")</f>
        <v/>
      </c>
      <c r="J5" s="129" t="str">
        <f>IFERROR(VLOOKUP(D5,DB!A:G,7,0),"")</f>
        <v/>
      </c>
      <c r="K5" s="133"/>
      <c r="L5" s="134" t="str">
        <f>IFERROR(VLOOKUP(D5,DB!A:I,9,0),"")</f>
        <v/>
      </c>
    </row>
    <row r="6" spans="1:15" s="64" customFormat="1" ht="15" customHeight="1">
      <c r="A6" s="151"/>
      <c r="B6" s="150" t="str">
        <f>IFERROR(VLOOKUP(D6,DB!A:K,11,0),"")</f>
        <v/>
      </c>
      <c r="C6" s="150"/>
      <c r="D6" s="59"/>
      <c r="E6" s="149"/>
      <c r="F6" s="148"/>
      <c r="G6" s="147">
        <f ca="1">IFERROR(NOW()-F6,"-")</f>
        <v>45986.738485300928</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45986.738485300928</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45986.738485300928</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45986.738485300928</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45986.738485300928</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45986.738485300928</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45986.738485300928</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45986.738485300928</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45986.738485300928</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45986.738485300928</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45986.738485300928</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45986.738485300928</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45986.738485300928</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45986.738485300928</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45986.738485300928</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45986.738485300928</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45986.738485300928</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45986.738485300928</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45986.738485300928</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45986.738485300928</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45986.738485300928</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45986.738485300928</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45986.738485300928</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45986.738485300928</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45986.738485300928</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45986.738485300928</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45986.738485300928</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45986.738485300928</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45986.738485300928</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45986.738485300928</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45986.738485300928</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45986.738485300928</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45986.738485300928</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45986.738485300928</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45986.738485300928</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45986.738485300928</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45986.738485300928</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45986.738485300928</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45986.738485300928</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45986.738485300928</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45986.738485300928</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45986.738485300928</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45986.738485300928</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45986.738485300928</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45986.738485300928</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45986.738485300928</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45986.738485300928</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45986.738485300928</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45986.738485300928</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45986.738485300928</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45986.738485300928</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45986.738485300928</v>
      </c>
      <c r="H57" s="148"/>
      <c r="I57" s="150" t="str">
        <f>IFERROR(VLOOKUP(D57,DB!A:F,6,0),"")</f>
        <v/>
      </c>
      <c r="J57" s="150" t="str">
        <f>IFERROR(VLOOKUP(D57,DB!A:G,7,0),"")</f>
        <v/>
      </c>
      <c r="K57" s="146"/>
      <c r="L57" s="145" t="str">
        <f>IFERROR(VLOOKUP(D57,DB!A:I,9,0),"")</f>
        <v/>
      </c>
    </row>
    <row r="58" spans="1:12" s="64" customFormat="1" ht="15" customHeight="1">
      <c r="A58" s="151"/>
      <c r="B58" s="150" t="str">
        <f>IFERROR(VLOOKUP(D58,DB!A:K,11,0),"")</f>
        <v/>
      </c>
      <c r="C58" s="150"/>
      <c r="D58" s="59"/>
      <c r="E58" s="149"/>
      <c r="F58" s="148"/>
      <c r="G58" s="147">
        <f ca="1">IFERROR(NOW()-F58,"-")</f>
        <v>45986.738485300928</v>
      </c>
      <c r="H58" s="148"/>
      <c r="I58" s="150" t="str">
        <f>IFERROR(VLOOKUP(D58,DB!A:F,6,0),"")</f>
        <v/>
      </c>
      <c r="J58" s="150" t="str">
        <f>IFERROR(VLOOKUP(D58,DB!A:G,7,0),"")</f>
        <v/>
      </c>
      <c r="K58" s="146"/>
      <c r="L58" s="145" t="str">
        <f>IFERROR(VLOOKUP(D58,DB!A:I,9,0),"")</f>
        <v/>
      </c>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row r="63" spans="1:12" s="64" customFormat="1" ht="15" customHeight="1">
      <c r="F63" s="144"/>
      <c r="G63" s="143"/>
      <c r="H63" s="144"/>
      <c r="K63" s="142"/>
    </row>
  </sheetData>
  <customSheetViews>
    <customSheetView guid="{F6042A99-DD27-4453-835D-0834D95730CC}" filter="1" showAutoFilter="1">
      <pageMargins left="0" right="0" top="0" bottom="0" header="0" footer="0"/>
      <autoFilter ref="B1:M1" xr:uid="{368AB092-F184-4A64-BF49-AA4CEA99B741}"/>
    </customSheetView>
  </customSheetViews>
  <dataValidations count="2">
    <dataValidation allowBlank="1" showInputMessage="1" showErrorMessage="1" sqref="E1" xr:uid="{5DBA255D-CDD9-49FB-AD3C-AF70AB4EE696}"/>
    <dataValidation type="list" allowBlank="1" showInputMessage="1" showErrorMessage="1" sqref="E2 E4: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39103</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161.73864768518979</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39108</v>
      </c>
      <c r="B4" s="18" t="str">
        <f>IFERROR(VLOOKUP(D4,DB!A:K,11,0),"")</f>
        <v>R2</v>
      </c>
      <c r="C4" s="18">
        <v>1</v>
      </c>
      <c r="D4" s="18" t="s">
        <v>17733</v>
      </c>
      <c r="E4" s="84" t="s">
        <v>39021</v>
      </c>
      <c r="F4" s="103">
        <v>45984.387418981481</v>
      </c>
      <c r="G4" s="104">
        <f ca="1">IFERROR(NOW()-F4,"-")</f>
        <v>2.3510666666697944</v>
      </c>
      <c r="H4" s="103">
        <v>45984.381168981483</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45986.738485648151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45986.738485648151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45986.738485648151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45986.738485648151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45986.738485648151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45986.738485648151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45986.738485648151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45986.738485648151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45986.738485648151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45986.738485648151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45986.738485648151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45986.738485648151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45986.738485648151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45986.738485648151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45986.738485648151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45986.738485648151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45986.738485648151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45986.738485648151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45986.738485648151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45986.738485648151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45986.738485648151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45986.738485648151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45986.738485648151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45986.738485648151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45986.738485648151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45986.738485648151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45986.738485648151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45986.738485648151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45986.738485648151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45986.738485648151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45986.738485648151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45986.738485648151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45986.738485648151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45986.738485648151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45986.738485648151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45986.738485648151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45986.738485648151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45986.738485648151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45986.738485648151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45986.738485648151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45986.738485648151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45986.738485648151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45986.738485648151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45986.738485648151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45986.738485648151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45986.738485648151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45986.738485648151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45986.738485648151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45986.738485648151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45986.738485648151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45986.738485648151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45986.738485648151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45986.738485648151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45986.738485648151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45986.738485648151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45986.738485648151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45986.738485648151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45986.738485648151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45986.738485648151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45986.738485648151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45986.738485648151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45986.738485648151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45986.738485648151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45986.738485648151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45986.738485648151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45986.738485648151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45986.738485648151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45986.738485648151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45986.738485648151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45986.738485648151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45986.738485648151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45986.738485648151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45986.738485648151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45986.738485648151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45986.738485648151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45986.738485648151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45986.738485648151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45986.738485648151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45986.738485648151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45986.738485648151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45986.738485648151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45986.738485648151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45986.738485648151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45986.738485648151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45986.738485648151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45986.738485648151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45986.738485648151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45986.738485648151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45986.738485648151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45986.738485648151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45986.738485648151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45986.738485648151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45986.738485648151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45986.738485648151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45986.738485648151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45986.738485648151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45986.738485648151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45986.738485648151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45986.738485648151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45986.738485648151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45986.738485648151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45986.738485648151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45986.738485648151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45986.738485648151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45986.738485648151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45986.738485648151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45986.738485648151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45986.738485648151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45986.738485648151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45986.738485648151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45986.738485648151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45986.738485648151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45986.738485648151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45986.738485648151</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45986.738485648151</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45986.738485648151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45986.738485648151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45986.738485648151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45986.738485648151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45986.738485648151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45986.738485648151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45986.738485648151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45986.738485648151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45986.738485648151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45986.738485648151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45986.738485648151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45986.738485648151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45986.738485648151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45986.738485648151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45986.738485648151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45986.738485648151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45986.738485648151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45986.738485648151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45986.738485648151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45986.738485648151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45986.738485648151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45986.738485648151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45986.738485648151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45986.738485648151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45986.738485648151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45986.738485648151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45986.738485648151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45986.738485648151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45986.738485648151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45986.738485648151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45986.738485648151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45986.738485648151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45986.738485648151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45986.738485648151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45986.738485648151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45986.738485648151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45986.738485648151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45986.738485648151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45986.738485648151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45986.738485648151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45986.738485648151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45986.738485648151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45986.738485648151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45986.738485648151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45986.738485648151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45986.738485648151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45986.738485648151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45986.738485648151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45986.738485648151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45986.738485648151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45986.738485648151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45986.738485648151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45986.738485648151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45986.738485648151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45986.738485648151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45986.738485648151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45986.738485648151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45986.738485648151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45986.738485648151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45986.738485648151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45986.738485648151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45986.738485648151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45986.738485648151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45986.738485648151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45986.738485648151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45986.738485648151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45986.738485648151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45986.738485648151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45986.738485648151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45986.738485648151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45986.738485648151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45986.738485648151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45986.738485648151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45986.738485648151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45986.738485648151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45986.738485648151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45986.738485648151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45986.738485648151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45986.738485648151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45986.738485648151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45986.738485648151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45986.738485648151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45986.738485648151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45986.738485648151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45986.738485648151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45986.738485648151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45986.738485648151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45986.738485648151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45986.738485648151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45986.738485648151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45986.738485648151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45986.738485648151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45986.738485648151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45986.738485648151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45986.738485648151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45986.738485648151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45986.738485648151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45986.738485648151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45986.738485648151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45986.738485648151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45986.738485648151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45986.738485648151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45986.738485648151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45986.738485648151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45986.738485648151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45986.738485648151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45986.738485648151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45986.738485648151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45986.738485648151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45986.738485648151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45986.738485648151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45986.738485648151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45986.738485648151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45986.738485648151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45986.738485648151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45986.738485648151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45986.738485648151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45986.738485648151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45986.738485648151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45986.738485648151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45986.738485648151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45986.738485648151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45986.738485648151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45986.738485648151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45986.738485648151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45986.738485648151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45986.738485648151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45986.738485648151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45986.738485648151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45986.738485648151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45986.738485648151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45986.738485648151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45986.738485648151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45986.738485648151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45986.738485648151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45986.738485648151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45986.738485648151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45986.738485648151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45986.738485648151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45986.738485648151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45986.738485648151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45986.738485648151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45986.738485648151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45986.738485648151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45986.738485648151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45986.738485648151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45986.738485648151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45986.738485648151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45986.738485648151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45986.738485648151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45986.738485648151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45986.738485648151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45986.738485648151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45986.738485648151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45986.738485648151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45986.738485648151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45986.738485648151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45986.738485648151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45986.738485648151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45986.738485648151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45986.738485648151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45986.738485648151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45986.738485648151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45986.738485648151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45986.738485648151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45986.738485648151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45986.738485648151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45986.738485648151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45986.738485648151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45986.738485648151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45986.738485648151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45986.738485648151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45986.738485648151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45986.738485648151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45986.738485648151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45986.738485648151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45986.738485648151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45986.738485648151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45986.738485648151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45986.738485648151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45986.738485648151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45986.738485648151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45986.738485648151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45986.738485648151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45986.738485648151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45986.738485648151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45986.738485648151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45986.738485648151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45986.738485648151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45986.738485648151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45986.738485648151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45986.738485648151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45986.738485648151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45986.738485648151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45986.738485648151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45986.738485648151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45986.738485648151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45986.738485648151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45986.738485648151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45986.738485648151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45986.738485648151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45986.738485648151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45986.738485648151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45986.738485648151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45986.738485648151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45986.738485648151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45986.738485648151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45986.738485648151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45986.738485648151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45986.738485648151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45986.738485648151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45986.738485648151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45986.738485648151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45986.738485648151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45986.738485648151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45986.738485648151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45986.738485648151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45986.738485648151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45986.738485648151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45986.738485648151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45986.738485648151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45986.738485648151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45986.738485648151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45986.738485648151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45986.738485648151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45986.738485648151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45986.738485648151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45986.738485648151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45986.738485648151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45986.738485648151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45986.738485648151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45986.738485648151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45986.738485648151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45986.738485648151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45986.738485648151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45986.738485648151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45986.738485648151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45986.738485648151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45986.738485648151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45986.738485648151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45986.738485648151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45986.738485648151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45986.738485648151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45986.738485648151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45986.738485648151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45986.738485648151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45986.738485648151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45986.738485648151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45986.738485648151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45986.738485648151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45986.738485648151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45986.738485648151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45986.738485648151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45986.738485648151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45986.738485648151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45986.738485648151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45986.738485648151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45986.738485648151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45986.738485648151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45986.738485648151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45986.738485648151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45986.738485648151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45986.738485648151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45986.738485648151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45986.738485648151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45986.738485648151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45986.738485648151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45986.738485648151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45986.738485648151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45986.738485648151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45986.738485648151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45986.738485648151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45986.738485648151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45986.738485648151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45986.738485648151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45986.738485648151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45986.738485648151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45986.738485648151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45986.738485648151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45986.738485648151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45986.738485648151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45986.738485648151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45986.738485648151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45986.738485648151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45986.738485648151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45986.738485648151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45986.738485648151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45986.738485648151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45986.738485648151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45986.738485648151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45986.738485648151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45986.738485648151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45986.738485648151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45986.738485648151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45986.738485648151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45986.738485648151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45986.738485648151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45986.738485648151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45986.738485648151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45986.738485648151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45986.738485648151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45986.738485648151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45986.738485648151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45986.738485648151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45986.738485648151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45986.738485648151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45986.738485648151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45986.738485648151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45986.738485648151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45986.738485648151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45986.738485648151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45986.738485648151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45986.738485648151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45986.738485648151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45986.738485648151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45986.738485648151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45986.738485648151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45986.738485648151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45986.738485648151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45986.738485648151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45986.738485648151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45986.738485648151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45986.738485648151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45986.738485648151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45986.738485648151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45986.738485648151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45986.738485648151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45986.738485648151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45986.738485648151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45986.738485648151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45986.738485648151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45986.738485648151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45986.738485648151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45986.738485648151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45986.738485648151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45986.738485648151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45986.738485648151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45986.738485648151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45986.738485648151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45986.738485648151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45986.738485648151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45986.738485648151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45986.738485648151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45986.738485648151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45986.738485648151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45986.738485648151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45986.738485648151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45986.738485648151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45986.738485648151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45986.738485648151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45986.738485648151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45986.738485648151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45986.738485648151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45986.738485648151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45986.738485648151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45986.738485648151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45986.738485648151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45986.738485648151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45986.738485648151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45986.738485648151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45986.738485648151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45986.738485648151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45986.738485648151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45986.738485648151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45986.738485648151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45986.738485648151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45986.738485648151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45986.738485648151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45986.738485648151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45986.738485648151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45986.738485648151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45986.738485648151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45986.738485648151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45986.738485648151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45986.738485648151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45986.738485648151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45986.738485648151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45986.738485648151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45986.738485648151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45986.738485648151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45986.738485648151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45986.738485648151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45986.738485648151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45986.738485648151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45986.738485648151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45986.738485648151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45986.738485648151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45986.738485648151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45986.738485648151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45986.738485648151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45986.738485648151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45986.738485648151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45986.738485648151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45986.738485648151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45986.738485648151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45986.738485648151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45986.738485648151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45986.738485648151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45986.738485648151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45986.738485648151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45986.738485648151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45986.738485648151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45986.738485648151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45986.738485648151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45986.738485648151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45986.738485648151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45986.738485648151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45986.738485648151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45986.738485648151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45986.738485648151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45986.738485648151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45986.738485648151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45986.738485648151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45986.738485648151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45986.738485648151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45986.738485648151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45986.738485648151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45986.738485648151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45986.738485648151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45986.738485648151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45986.738485648151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45986.738485648151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45986.738485648151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45986.738485648151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45986.738485648151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45986.738485648151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45986.738485648151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45986.738485648151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45986.738485648151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45986.738485648151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45986.738485648151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45986.738485648151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45986.738485648151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45986.738485648151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45986.738485648151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45986.738485648151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45986.738485648151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45986.738485648151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45986.738485648151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45986.738485648151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45986.738485648151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45986.738485648151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45986.738485648151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45986.738485648151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45986.738485648151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45986.738485648151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45986.738485648151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45986.738485648151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45986.738485648151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45986.738485648151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45986.738485648151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45986.738485648151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45986.738485648151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45986.738485648151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45986.738485648151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45986.738485648151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45986.738485648151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45986.738485648151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45986.738485648151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45986.738485648151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45986.738485648151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45986.738485648151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45986.738485648151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45986.738485648151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45986.738485648151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45986.738485648151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45986.738485648151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45986.738485648151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45986.738485648151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45986.738485648151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45986.738485648151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45986.738485648151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45986.738485648151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45986.738485648151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45986.738485648151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45986.738485648151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45986.738485648151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45986.738485648151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45986.738485648151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45986.738485648151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45986.738485648151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45986.738485648151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45986.738485648151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45986.738485648151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45986.738485648151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45986.738485648151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45986.738485648151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45986.738485648151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45986.738485648151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45986.738485648151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45986.738485648151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45986.738485648151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45986.738485648151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45986.738485648151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45986.738485648151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45986.738485648151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45986.738485648151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45986.738485648151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45986.738485648151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45986.738485648151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45986.738485648151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45986.738485648151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45986.738485648151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45986.738485648151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45986.738485648151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45986.738485648151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45986.738485648151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45986.738485648151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45986.738485648151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45986.738485648151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45986.738485648151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45986.738485648151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45986.738485648151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45986.738485648151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45986.738485648151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45986.738485648151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45986.738485648151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45986.738485648151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45986.738485648151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45986.738485648151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45986.738485648151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45986.738485648151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45986.738485648151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45986.738485648151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45986.738485648151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45986.738485648151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45986.738485648151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45986.738485648151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45986.738485648151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45986.738485648151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45986.738485648151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45986.738485648151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45986.738485648151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45986.738485648151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45986.738485648151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45986.738485648151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45986.738485648151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45986.738485648151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45986.738485648151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45986.738485648151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45986.738485648151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45986.738485648151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45986.738485648151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45986.738485648151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45986.738485648151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45986.738485648151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45986.738485648151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45986.738485648151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45986.738485648151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45986.738485648151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45986.738485648151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45986.738485648151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45986.738485648151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45986.738485648151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45986.738485648151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45986.738485648151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45986.738485648151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45986.738485648151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45986.738485648151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45986.738485648151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45986.738485648151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45986.738485648151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45986.738485648151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45986.738485648151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45986.738485648151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45986.738485648151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45986.738485648151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45986.738485648151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45986.738485648151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45986.738485648151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45986.738485648151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45986.738485648151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45986.738485648151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45986.738485648151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45986.738485648151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45986.738485648151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45986.738485648151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45986.738485648151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45986.738485648151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45986.738485648151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45986.738485648151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45986.738485648151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45986.738485648151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45986.738485648151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45986.738485648151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45986.738485648151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45986.738485648151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45986.738485648151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45986.738485648151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45986.738485648151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45986.738485648151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45986.738485648151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45986.738485648151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45986.738485648151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45986.738485648151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45986.738485648151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45986.738485648151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45986.738485648151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45986.738485648151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45986.738485648151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45986.738485648151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45986.738485648151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45986.738485648151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45986.738485648151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45986.738485648151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45986.738485648151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45986.738485648151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45986.738485648151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45986.738485648151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45986.738485648151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45986.738485648151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45986.738485648151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45986.738485648151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45986.738485648151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45986.738485648151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45986.738485648151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45986.738485648151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45986.738485648151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45986.738485648151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45986.738485648151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45986.738485648151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45986.738485648151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45986.738485648151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45986.738485648151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45986.738485648151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45986.738485648151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45986.738485648151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45986.738485648151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45986.738485648151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45986.738485648151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45986.738485648151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45986.738485648151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45986.738485648151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45986.738485648151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45986.738485648151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45986.738485648151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45986.738485648151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45986.738485648151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45986.738485648151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45986.738485648151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45986.738485648151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45986.738485648151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45986.738485648151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45986.738485648151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45986.738485648151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45986.738485648151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45986.738485648151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45986.738485648151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45986.738485648151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45986.738485648151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45986.738485648151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45986.738485648151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45986.738485648151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45986.738485648151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45986.738485648151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45986.738485648151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45986.738485648151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45986.738485648151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45986.738485648151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45986.738485648151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45986.738485648151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45986.738485648151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45986.738485648151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45986.738485648151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45986.738485648151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45986.738485648151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45986.738485648151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45986.738485648151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45986.738485648151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45986.738485648151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45986.738485648151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45986.738485648151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45986.738485648151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45986.738485648151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45986.738485648151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45986.738485648151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45986.738485648151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45986.738485648151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45986.738485648151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45986.738485648151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45986.738485648151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45986.738485648151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45986.738485648151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45986.738485648151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45986.738485648151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45986.738485648151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45986.738485648151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45986.738485648151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45986.738485648151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45986.738485648151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45986.738485648151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45986.738485648151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45986.738485648151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45986.738485648151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45986.738485648151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45986.738485648151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45986.738485648151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45986.738485648151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45986.738485648151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45986.738485648151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45986.738485648151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45986.738485648151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45986.738485648151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45986.738485648151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45986.738485648151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45986.738485648151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45986.738485648151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45986.738485648151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45986.738485648151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45986.738485648151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45986.738485648151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45986.738485648151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45986.738485648151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45986.738485648151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45986.738485648151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45986.738485648151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45986.738485648151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45986.738485648151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45986.738485648151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45986.738485648151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45986.738485648151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45986.738485648151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45986.738485648151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45986.738485648151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45986.738485648151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45986.738485648151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45986.738485648151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45986.738485648151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45986.738485648151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45986.738485648151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45986.738485648151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45986.738485648151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45986.738485648151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45986.738485648151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45986.738485648151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45986.738485648151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45986.738485648151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45986.738485648151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45986.738485648151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45986.738485648151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45986.738485648151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45986.738485648151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45986.738485648151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45986.738485648151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45986.738485648151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45986.738485648151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45986.738485648151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45986.738485648151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45986.738485648151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45986.738485648151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45986.738485648151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45986.738485648151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45986.738485648151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45986.738485648151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45986.738485648151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45986.738485648151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45986.738485648151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45986.738485648151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45986.738485648151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45986.738485648151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45986.738485648151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45986.738485648151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45986.738485648151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45986.738485648151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45986.738485648151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45986.738485648151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45986.738485648151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45986.738485648151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45986.738485648151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45986.738485648151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45986.738485648151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45986.738485648151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45986.738485648151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45986.738485648151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45986.738485648151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45986.738485648151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45986.738485648151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45986.738485648151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45986.738485648151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45986.738485648151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45986.738485648151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45986.738485648151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45986.738485648151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45986.738485648151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45986.738485648151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45986.738485648151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45986.738485648151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45986.738485648151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45986.738485648151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45986.738485648151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45986.738485648151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45986.738485648151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45986.738485648151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45986.738485648151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45986.738485648151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45986.738485648151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45986.738485648151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45986.738485648151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45986.738485648151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45986.738485648151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45986.738485648151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45986.738485648151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45986.738485648151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45986.738485648151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45986.738485648151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45986.738485648151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45986.738485648151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45986.738485648151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45986.738485648151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45986.738485648151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45986.738485648151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45986.738485648151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45986.738485648151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45986.738485648151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45986.738485648151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45986.738485648151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45986.738485648151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45986.738485648151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45986.738485648151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45986.738485648151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45986.738485648151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45986.738485648151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45986.738485648151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45986.738485648151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45986.738485648151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45986.738485648151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45986.738485648151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45986.738485648151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45986.738485648151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45986.738485648151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45986.738485648151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45986.738485648151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45986.738485648151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45986.738485648151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45986.738485648151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45986.738485648151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45986.738485648151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45986.738485648151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45986.738485648151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45986.738485648151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45986.738485648151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45986.738485648151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45986.738485648151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45986.738485648151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45986.738485648151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45986.738485648151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45986.738485648151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45986.738485648151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45986.738485648151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45986.738485648151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45986.738485648151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45986.738485648151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45986.738485648151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45986.738485648151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45986.738485648151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45986.738485648151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45986.738485648151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45986.738485648151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45986.738485648151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45986.738485648151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45986.738485648151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45986.738485648151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45986.738485648151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45986.738485648151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45986.738485648151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45986.738485648151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45986.738485648151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45986.738485648151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45986.738485648151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45986.738485648151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45986.738485648151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45986.738485648151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45986.738485648151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45986.738485648151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45986.738485648151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45986.738485648151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45986.738485648151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45986.738485648151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45986.738485648151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45986.738485648151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45986.738485648151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45986.738485648151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45986.738485648151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45986.738485648151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45986.738485648151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45986.738485648151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45986.738485648151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45986.738485648151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45986.738485648151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45986.738485648151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45986.738485648151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45986.738485648151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45986.738485648151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45986.738485648151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45986.738485648151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45986.738485648151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45986.738485648151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45986.738485648151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45986.738485648151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45986.738485648151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45986.738485648151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45986.738485648151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45986.738485648151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45986.738485648151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45986.738485648151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45986.738485648151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45986.738485648151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45986.738485648151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45986.738485648151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45986.738485648151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45986.738485648151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45986.738485648151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45986.738485648151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45986.738485648151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45986.738485648151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45986.738485648151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45986.738485648151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45986.738485648151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45986.738485648151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45986.738485648151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45986.738485648151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45986.738485648151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45986.738485648151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45986.738485648151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45986.738485648151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45986.738485648151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45986.738485648151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45986.738485648151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45986.738485648151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45986.738485648151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45986.738485648151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45986.738485648151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45986.738485648151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45986.738485648151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45986.738485648151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45986.738485648151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45986.738485648151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45986.738485648151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45986.738485648151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45986.738485648151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45986.738485648151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45986.738485648151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45986.738485648151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45986.738485648151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45986.738485648151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45986.738485648151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45986.738485648151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45986.738485648151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45986.738485648151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45986.738485648151</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39110</v>
      </c>
      <c r="B2" s="91" t="str">
        <f>IFERROR(VLOOKUP(D2,DB!A:K,11,0),"")</f>
        <v>R4</v>
      </c>
      <c r="C2" s="93">
        <v>1</v>
      </c>
      <c r="D2" s="91" t="s">
        <v>35092</v>
      </c>
      <c r="E2" s="94" t="s">
        <v>39021</v>
      </c>
      <c r="F2" s="95">
        <v>45703.480717592596</v>
      </c>
      <c r="G2" s="96">
        <f ca="1">IFERROR(NOW()-F2,"")</f>
        <v>283.25776805555506</v>
      </c>
      <c r="H2" s="95">
        <v>45703.474768518521</v>
      </c>
      <c r="I2" s="95" t="str">
        <f>IFERROR(VLOOKUP(D2,DB!A:F,6,0),"")</f>
        <v>SCECO</v>
      </c>
      <c r="J2" s="95" t="str">
        <f>IFERROR(VLOOKUP(D2,DB!A:G,7,0),"")</f>
        <v>Dead</v>
      </c>
      <c r="K2" s="97" t="s">
        <v>39111</v>
      </c>
      <c r="L2" s="91" t="str">
        <f>IFERROR(VLOOKUP(D2,DB!A:I,9,0),"")</f>
        <v>Latis</v>
      </c>
    </row>
    <row r="3" spans="1:16" ht="15" customHeight="1">
      <c r="A3" s="113" t="s">
        <v>39112</v>
      </c>
      <c r="B3" s="113" t="str">
        <f>IFERROR(VLOOKUP(D3,DB!A:K,11,0),"")</f>
        <v>R4</v>
      </c>
      <c r="C3" s="93">
        <v>2</v>
      </c>
      <c r="D3" s="91" t="s">
        <v>32345</v>
      </c>
      <c r="E3" s="94" t="s">
        <v>39021</v>
      </c>
      <c r="F3" s="95">
        <v>45986.700335648151</v>
      </c>
      <c r="G3" s="96">
        <f t="shared" ref="G3:G47" ca="1" si="0">IFERROR(NOW()-F3,"")</f>
        <v>3.8150000000314321E-2</v>
      </c>
      <c r="H3" s="95">
        <v>45986.690740740742</v>
      </c>
      <c r="I3" s="113" t="str">
        <f>IFERROR(VLOOKUP(D3,DB!A:F,6,0),"")</f>
        <v>SCECO</v>
      </c>
      <c r="J3" s="113" t="str">
        <f>IFERROR(VLOOKUP(D3,DB!A:G,7,0),"")</f>
        <v>Dead</v>
      </c>
      <c r="K3" s="97" t="s">
        <v>39113</v>
      </c>
      <c r="L3" s="91" t="str">
        <f>IFERROR(VLOOKUP(D3,DB!A:I,9,0),"")</f>
        <v>Latis</v>
      </c>
    </row>
    <row r="4" spans="1:16" ht="15" customHeight="1">
      <c r="A4" s="113"/>
      <c r="B4" s="113" t="str">
        <f>IFERROR(VLOOKUP(D4,DB!A:K,11,0),"")</f>
        <v/>
      </c>
      <c r="C4" s="93"/>
      <c r="D4" s="91"/>
      <c r="E4" s="94"/>
      <c r="F4" s="95"/>
      <c r="G4" s="96">
        <f t="shared" ca="1" si="0"/>
        <v>45986.738485648151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45986.738485648151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45986.738485648151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45986.738485648151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45986.738485648151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45986.738485648151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45986.738485648151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45986.738485648151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45986.738485648151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45986.738485648151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45986.738485648151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45986.738485648151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45986.738485648151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45986.738485648151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45986.738485648151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45986.738485648151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45986.738485648151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45986.738485648151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45986.738485648151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45986.738485648151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45986.738485648151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45986.738485648151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45986.738485648151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45986.738485648151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45986.738485648151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45986.738485648151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45986.738485648151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45986.738485648151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45986.738485648151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45986.738485648151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45986.738485648151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45986.738485648151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45986.738485648151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45986.738485648151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45986.738485648151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45986.738485648151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45986.738485648151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45986.738485648151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45986.738485648151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45986.738485648151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45986.738485648151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45986.738485648151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45986.738485648151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45986.738485648151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ref="G48:G111" ca="1" si="1">IFERROR(NOW()-F48,"")</f>
        <v>45986.738485648151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45986.738485648151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45986.738485648151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45986.738485648151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45986.738485648151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45986.738485648151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45986.738485648151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45986.738485648151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45986.738485648151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45986.738485648151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45986.738485648151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45986.738485648151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45986.738485648151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45986.738485648151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45986.738485648151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45986.738485648151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45986.738485648151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45986.738485648151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45986.738485648151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45986.738485648151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45986.738485648151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45986.738485648151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45986.738485648151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45986.738485648151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45986.738485648151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45986.738485648151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45986.738485648151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45986.738485648151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45986.738485648151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45986.738485648151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45986.738485648151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45986.738485648151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45986.738485648151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45986.738485648151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45986.738485648151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45986.738485648151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45986.738485648151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45986.738485648151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45986.738485648151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45986.738485648151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45986.738485648151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45986.738485648151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45986.738485648151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45986.738485648151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45986.738485648151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45986.738485648151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45986.738485648151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45986.738485648151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45986.738485648151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45986.738485648151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45986.738485648151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45986.738485648151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45986.738485648151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45986.738485648151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45986.738485648151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45986.738485648151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45986.738485648151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45986.738485648151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45986.738485648151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45986.738485648151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45986.738485648151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45986.738485648151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45986.738485648151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45986.738485648151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ref="G112:G175" ca="1" si="2">IFERROR(NOW()-F112,"")</f>
        <v>45986.738485648151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45986.738485648151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45986.738485648151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45986.738485648151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45986.738485648151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45986.738485648151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45986.738485648151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45986.738485648151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45986.738485648151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45986.738485648151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45986.738485648151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45986.738485648151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45986.738485648151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45986.738485648151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45986.738485648151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45986.738485648151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45986.738485648151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45986.738485648151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45986.738485648151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45986.738485648151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45986.738485648151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45986.738485648151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45986.738485648151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45986.738485648151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45986.738485648151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45986.738485648151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45986.738485648151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45986.738485648151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45986.738485648151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45986.738485648151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45986.738485648151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45986.738485648151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45986.738485648151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45986.738485648151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45986.738485648151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45986.738485648151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45986.738485648151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45986.738485648151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45986.738485648151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45986.738485648151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45986.738485648151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45986.738485648151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45986.738485648151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45986.738485648151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45986.738485648151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45986.738485648151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45986.738485648151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45986.738485648151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45986.738485648151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45986.738485648151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45986.738485648151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45986.738485648151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45986.738485648151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45986.738485648151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45986.738485648151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45986.738485648151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45986.738485648151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45986.738485648151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45986.738485648151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45986.738485648151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45986.738485648151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45986.738485648151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45986.738485648151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45986.738485648151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ref="G176:G239" ca="1" si="3">IFERROR(NOW()-F176,"")</f>
        <v>45986.738485648151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45986.738485648151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45986.738485648151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45986.738485648151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45986.738485648151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45986.738485648151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45986.738485648151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45986.738485648151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45986.738485648151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45986.738485648151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45986.738485648151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45986.738485648151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45986.738485648151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45986.738485648151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45986.738485648151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45986.738485648151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45986.738485648151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45986.738485648151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45986.738485648151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45986.738485648151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45986.738485648151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45986.738485648151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45986.738485648151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45986.738485648151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45986.738485648151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45986.738485648151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45986.738485648151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45986.738485648151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45986.738485648151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45986.738485648151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45986.738485648151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45986.738485648151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45986.738485648151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45986.738485648151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45986.738485648151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45986.738485648151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45986.738485648151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45986.738485648151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45986.738485648151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45986.738485648151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45986.738485648151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45986.738485648151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45986.738485648151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45986.738485648151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45986.738485648151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45986.738485648151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45986.738485648151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45986.738485648151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45986.738485648151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45986.738485648151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45986.738485648151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45986.738485648151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45986.738485648151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45986.738485648151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45986.738485648151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45986.738485648151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45986.738485648151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45986.738485648151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45986.738485648151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45986.738485648151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45986.738485648151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45986.738485648151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45986.738485648151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45986.738485648151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ref="G240:G303" ca="1" si="4">IFERROR(NOW()-F240,"")</f>
        <v>45986.738485648151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45986.738485648151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45986.738485648151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45986.738485648151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45986.738485648151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45986.738485648151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45986.738485648151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45986.738485648151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45986.738485648151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45986.738485648151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45986.738485648151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45986.738485648151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45986.738485648151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45986.738485648151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45986.738485648151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45986.738485648151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45986.738485648151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45986.738485648151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45986.738485648151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45986.738485648151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45986.738485648151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45986.738485648151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45986.738485648151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45986.738485648151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45986.738485648151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45986.738485648151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45986.738485648151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45986.738485648151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45986.738485648151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45986.738485648151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45986.738485648151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45986.738485648151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45986.738485648151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45986.738485648151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45986.738485648151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45986.738485648151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45986.738485648151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45986.738485648151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45986.738485648151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45986.738485648151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45986.738485648151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45986.738485648151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45986.738485648151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45986.738485648151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45986.738485648151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45986.738485648151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45986.738485648151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45986.738485648151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45986.738485648151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45986.738485648151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45986.738485648151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45986.738485648151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45986.738485648151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45986.738485648151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45986.738485648151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45986.738485648151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45986.738485648151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45986.738485648151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45986.738485648151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45986.738485648151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45986.738485648151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45986.738485648151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45986.738485648151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45986.738485648151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ref="G304:G349" ca="1" si="5">IFERROR(NOW()-F304,"")</f>
        <v>45986.738485648151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45986.738485648151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45986.738485648151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45986.738485648151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45986.738485648151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45986.738485648151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45986.738485648151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45986.738485648151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45986.738485648151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45986.738485648151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45986.738485648151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45986.738485648151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45986.738485648151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45986.738485648151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45986.738485648151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45986.738485648151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45986.738485648151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45986.738485648151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45986.738485648151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45986.738485648151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45986.738485648151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45986.738485648151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45986.738485648151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45986.738485648151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45986.738485648151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45986.738485648151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45986.738485648151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45986.738485648151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45986.738485648151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45986.738485648151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45986.738485648151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45986.738485648151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45986.738485648151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45986.738485648151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45986.738485648151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45986.738485648151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45986.738485648151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45986.738485648151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45986.738485648151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45986.738485648151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45986.738485648151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45986.738485648151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45986.738485648151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45986.738485648151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45986.738485648151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45986.738485648151</v>
      </c>
      <c r="H349" s="95"/>
      <c r="I349" s="113" t="str">
        <f>IFERROR(VLOOKUP(D349,DB!A:F,6,0),"")</f>
        <v/>
      </c>
      <c r="J349" s="113" t="str">
        <f>IFERROR(VLOOKUP(D349,DB!A:G,7,0),"")</f>
        <v/>
      </c>
      <c r="K349" s="97"/>
      <c r="L349" s="91" t="str">
        <f>IFERROR(VLOOKUP(D349,DB!A:I,9,0),"")</f>
        <v/>
      </c>
    </row>
  </sheetData>
  <dataValidations count="2">
    <dataValidation allowBlank="1" showInputMessage="1" showErrorMessage="1" sqref="E1" xr:uid="{A4F81451-56CC-4543-9497-104C4E44EE4B}"/>
    <dataValidation type="list" allowBlank="1" showInputMessage="1" showErrorMessage="1" sqref="E2:E3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2"/>
  <sheetViews>
    <sheetView tabSelected="1" workbookViewId="0">
      <selection activeCell="A6" sqref="A6:X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39114</v>
      </c>
      <c r="B2" s="37" t="str">
        <f>IFERROR(VLOOKUP(D2,DB!A:K,11,0),"")</f>
        <v>R5</v>
      </c>
      <c r="C2" s="37">
        <v>3</v>
      </c>
      <c r="D2" s="106" t="s">
        <v>36011</v>
      </c>
      <c r="E2" s="37" t="s">
        <v>39021</v>
      </c>
      <c r="F2" s="38">
        <v>45891.832060185188</v>
      </c>
      <c r="G2" s="108">
        <f ca="1">IFERROR(NOW()-F2,"")</f>
        <v>94.906425462962943</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39103</v>
      </c>
      <c r="F3" s="38">
        <v>45926.188877314817</v>
      </c>
      <c r="G3" s="108">
        <f t="shared" ref="G3" ca="1" si="0">IFERROR(NOW()-F3,"")</f>
        <v>60.549608333334618</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39103</v>
      </c>
      <c r="F4" s="110">
        <v>45948.661111111112</v>
      </c>
      <c r="G4" s="111">
        <f t="shared" ref="G4" ca="1" si="1">IFERROR(NOW()-F4,"")</f>
        <v>38.07737453703885</v>
      </c>
      <c r="H4" s="110">
        <v>45948.661111111112</v>
      </c>
      <c r="I4" s="109" t="str">
        <f>IFERROR(VLOOKUP(D4,DB!A:F,6,0),"")</f>
        <v>SCECO</v>
      </c>
      <c r="J4" s="109" t="str">
        <f>IFERROR(VLOOKUP(D4,DB!A:G,7,0),"")</f>
        <v>Dead</v>
      </c>
      <c r="K4" s="109" t="s">
        <v>39119</v>
      </c>
      <c r="L4" s="109" t="str">
        <f>IFERROR(VLOOKUP(D4,DB!A:I,9,0),"")</f>
        <v>Latis</v>
      </c>
    </row>
    <row r="5" spans="1:13" ht="30.75">
      <c r="A5" s="109" t="s">
        <v>39120</v>
      </c>
      <c r="B5" s="109" t="str">
        <f>IFERROR(VLOOKUP(D5,DB!A:K,11,0),"")</f>
        <v>R5</v>
      </c>
      <c r="C5" s="109">
        <v>1</v>
      </c>
      <c r="D5" s="109" t="s">
        <v>36518</v>
      </c>
      <c r="E5" s="109" t="s">
        <v>39021</v>
      </c>
      <c r="F5" s="122">
        <v>45981.373298611114</v>
      </c>
      <c r="G5" s="111">
        <f ca="1">IFERROR(NOW()-F5,"")</f>
        <v>5.3651870370376855</v>
      </c>
      <c r="H5" s="122">
        <v>45981.360798611109</v>
      </c>
      <c r="I5" s="109" t="str">
        <f>IFERROR(VLOOKUP(D5,DB!A:F,6,0),"")</f>
        <v>SCECO</v>
      </c>
      <c r="J5" s="109" t="str">
        <f>IFERROR(VLOOKUP(D5,DB!A:G,7,0),"")</f>
        <v>Dead</v>
      </c>
      <c r="K5" s="109" t="s">
        <v>39121</v>
      </c>
      <c r="L5" s="109" t="str">
        <f>IFERROR(VLOOKUP(D5,DB!A:I,9,0),"")</f>
        <v>Latis</v>
      </c>
    </row>
    <row r="6" spans="1:13">
      <c r="A6" s="109"/>
      <c r="B6" s="109" t="str">
        <f>IFERROR(VLOOKUP(D6,DB!A:K,11,0),"")</f>
        <v/>
      </c>
      <c r="C6" s="109"/>
      <c r="D6"/>
      <c r="E6" s="109"/>
      <c r="F6" s="109"/>
      <c r="G6" s="111">
        <f ca="1">IFERROR(NOW()-F6,"")</f>
        <v>45986.738485648151</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45986.738485648151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45986.738485648151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45986.738485648151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45986.738485648151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45986.738485648151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45986.738485648151</v>
      </c>
      <c r="H12" s="109"/>
      <c r="I12" s="109" t="str">
        <f>IFERROR(VLOOKUP(D12,DB!A:F,6,0),"")</f>
        <v/>
      </c>
      <c r="J12" s="109" t="str">
        <f>IFERROR(VLOOKUP(D12,DB!A:G,7,0),"")</f>
        <v/>
      </c>
      <c r="K12" s="109"/>
      <c r="L12" s="109" t="str">
        <f>IFERROR(VLOOKUP(D12,DB!A:I,9,0),"")</f>
        <v/>
      </c>
    </row>
    <row r="13" spans="1:13">
      <c r="A13" s="125"/>
      <c r="B13" s="125" t="str">
        <f>IFERROR(VLOOKUP(D13,DB!A:K,11,0),"")</f>
        <v/>
      </c>
      <c r="C13" s="125"/>
      <c r="D13" s="125"/>
      <c r="E13" s="125"/>
      <c r="F13" s="126"/>
      <c r="G13" s="111">
        <f ca="1">IFERROR(NOW()-F13,"")</f>
        <v>45986.738485648151</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45986.738485648151</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45986.738485648151</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45986.738485648151</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45986.738485648151</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45986.738485648151</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45986.738485648151</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45986.738485648151</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45986.738485648151</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45986.738485648151</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45986.738485648151</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45986.738485648151</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45986.738485648151</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45986.738485648151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45986.738485648151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45986.738485648151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45986.738485648151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45986.738485648151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45986.738485648151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45986.738485648151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45986.738485648151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45986.738485648151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45986.738485648151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45986.738485648151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45986.738485648151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45986.738485648151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45986.738485648151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45986.738485648151</v>
      </c>
      <c r="H40" s="126"/>
      <c r="I40" s="125" t="str">
        <f>IFERROR(VLOOKUP(D40,DB!A:F,6,0),"")</f>
        <v/>
      </c>
      <c r="J40" s="125" t="str">
        <f>IFERROR(VLOOKUP(D40,DB!A:G,7,0),"")</f>
        <v/>
      </c>
      <c r="K40" s="125"/>
      <c r="L40" s="125" t="str">
        <f>IFERROR(VLOOKUP(D40,DB!A:I,9,0),"")</f>
        <v/>
      </c>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sheetData>
  <dataValidations count="2">
    <dataValidation allowBlank="1" showInputMessage="1" showErrorMessage="1" sqref="E1" xr:uid="{920C6338-E771-4DAE-8C89-92A9093EA4DE}"/>
    <dataValidation type="list" allowBlank="1" showInputMessage="1" showErrorMessage="1" sqref="E2:E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t="s">
        <v>39122</v>
      </c>
      <c r="B2" s="137" t="s">
        <v>5398</v>
      </c>
      <c r="C2" s="138">
        <v>3</v>
      </c>
      <c r="D2" s="137" t="s">
        <v>36903</v>
      </c>
      <c r="E2" s="109" t="s">
        <v>39021</v>
      </c>
      <c r="F2" s="139"/>
      <c r="G2" s="75">
        <f ca="1">IFERROR(NOW()-F2,"-")</f>
        <v>45986.738485300928</v>
      </c>
      <c r="H2" s="139"/>
      <c r="I2" s="154" t="str">
        <f>IFERROR(VLOOKUP(D2,DB!A:F,6,0),"")</f>
        <v>SCECO</v>
      </c>
      <c r="J2" s="154" t="str">
        <f>IFERROR(VLOOKUP(D2,DB!A:G,7,0),"")</f>
        <v xml:space="preserve">Weak </v>
      </c>
      <c r="K2" s="140" t="s">
        <v>39123</v>
      </c>
      <c r="L2" s="155" t="str">
        <f>IFERROR(VLOOKUP(D2,DB!A:I,9,0),"")</f>
        <v>Latis</v>
      </c>
    </row>
    <row r="3" spans="1:16382" ht="31.5" customHeight="1">
      <c r="A3"/>
      <c r="B3"/>
      <c r="C3" s="138"/>
      <c r="D3" s="137"/>
      <c r="E3" s="109"/>
      <c r="F3" s="152"/>
      <c r="G3" s="75">
        <f ca="1">IFERROR(NOW()-F3,"-")</f>
        <v>45986.738485300928</v>
      </c>
      <c r="H3" s="153"/>
      <c r="I3" s="154" t="str">
        <f>IFERROR(VLOOKUP(D3,DB!A:F,6,0),"")</f>
        <v/>
      </c>
      <c r="J3" s="154" t="str">
        <f>IFERROR(VLOOKUP(D3,DB!A:G,7,0),"")</f>
        <v/>
      </c>
      <c r="K3" s="140"/>
      <c r="L3" s="155" t="str">
        <f>IFERROR(VLOOKUP(D3,DB!A:I,9,0),"")</f>
        <v/>
      </c>
    </row>
    <row r="4" spans="1:16382" ht="31.5" customHeight="1">
      <c r="A4" s="136"/>
      <c r="B4" s="137" t="str">
        <f>IFERROR(VLOOKUP(D4,DB!A:K,11,0),"")</f>
        <v/>
      </c>
      <c r="C4" s="138"/>
      <c r="D4" s="137"/>
      <c r="E4" s="109"/>
      <c r="F4" s="139"/>
      <c r="G4" s="75">
        <f ca="1">IFERROR(NOW()-F4,"-")</f>
        <v>45986.738485300928</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45986.738485300928</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45986.738485300928</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45986.738485300928</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45986.738485300928</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45986.738485300928</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45986.738485300928</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45986.738485300928</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45986.738485300928</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45986.738485300928</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5"/>
      <c r="E14" s="109"/>
      <c r="F14" s="139"/>
      <c r="G14" s="75">
        <f ca="1">IFERROR(NOW()-F14,"-")</f>
        <v>45986.738485300928</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45986.738485300928</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45986.738485300928</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45986.738485300928</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45986.738485300928</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45986.738485300928</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45986.738485300928</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45986.738485300928</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45986.738485300928</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45986.738485300928</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45986.738485300928</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45986.738485300928</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45986.738485300928</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45986.738485300928</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45986.738485300928</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45986.738485300928</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45986.738485300928</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45986.738485300928</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45986.738485300928</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45986.738485300928</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45986.738485300928</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45986.738485300928</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45986.738485300928</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45986.738485300928</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45986.738485300928</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45986.738485300928</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45986.738485300928</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2025-11-25T14:45:27Z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